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ackup Hardisk TPI\Local Disk\All ABOUT TPI\KUMPULAN DOK TPI\Kurikulum\"/>
    </mc:Choice>
  </mc:AlternateContent>
  <bookViews>
    <workbookView xWindow="0" yWindow="0" windowWidth="28800" windowHeight="10830"/>
  </bookViews>
  <sheets>
    <sheet name="D3-TPI (4)" sheetId="1" r:id="rId1"/>
  </sheets>
  <externalReferences>
    <externalReference r:id="rId2"/>
  </externalReferences>
  <definedNames>
    <definedName name="DATA" localSheetId="0">#REF!</definedName>
    <definedName name="DATA">#REF!</definedName>
    <definedName name="_xlnm.Print_Area" localSheetId="0">'D3-TPI (4)'!$A$20:$J$35</definedName>
    <definedName name="Print_Area_MI" localSheetId="0">#REF!</definedName>
    <definedName name="Print_Area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1" i="1" l="1"/>
  <c r="H101" i="1"/>
  <c r="G101" i="1"/>
  <c r="F101" i="1"/>
  <c r="E101" i="1"/>
  <c r="D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H82" i="1"/>
  <c r="G82" i="1"/>
  <c r="F82" i="1"/>
  <c r="E82" i="1"/>
  <c r="D82" i="1"/>
  <c r="A81" i="1"/>
  <c r="A80" i="1"/>
  <c r="A79" i="1"/>
  <c r="A78" i="1"/>
  <c r="A77" i="1"/>
  <c r="A76" i="1"/>
  <c r="A75" i="1"/>
  <c r="A74" i="1"/>
  <c r="A73" i="1"/>
  <c r="A72" i="1"/>
  <c r="I71" i="1"/>
  <c r="I82" i="1" s="1"/>
  <c r="A71" i="1"/>
  <c r="A70" i="1"/>
  <c r="I66" i="1"/>
  <c r="H66" i="1"/>
  <c r="G66" i="1"/>
  <c r="F66" i="1"/>
  <c r="E66" i="1"/>
  <c r="D66" i="1"/>
  <c r="A65" i="1"/>
  <c r="A64" i="1"/>
  <c r="A63" i="1"/>
  <c r="A62" i="1"/>
  <c r="A61" i="1"/>
  <c r="A60" i="1"/>
  <c r="A59" i="1"/>
  <c r="A58" i="1"/>
  <c r="A57" i="1"/>
  <c r="A56" i="1"/>
  <c r="A55" i="1"/>
  <c r="A54" i="1"/>
  <c r="H50" i="1"/>
  <c r="G50" i="1"/>
  <c r="E50" i="1"/>
  <c r="D50" i="1"/>
  <c r="A49" i="1"/>
  <c r="A48" i="1"/>
  <c r="I47" i="1"/>
  <c r="F47" i="1"/>
  <c r="A47" i="1"/>
  <c r="I46" i="1"/>
  <c r="F46" i="1"/>
  <c r="A46" i="1"/>
  <c r="I45" i="1"/>
  <c r="F45" i="1"/>
  <c r="A45" i="1"/>
  <c r="I44" i="1"/>
  <c r="F44" i="1"/>
  <c r="A44" i="1"/>
  <c r="I43" i="1"/>
  <c r="F43" i="1"/>
  <c r="A43" i="1"/>
  <c r="I42" i="1"/>
  <c r="F42" i="1"/>
  <c r="A42" i="1"/>
  <c r="I41" i="1"/>
  <c r="F41" i="1"/>
  <c r="A41" i="1"/>
  <c r="I40" i="1"/>
  <c r="F40" i="1"/>
  <c r="A40" i="1"/>
  <c r="I39" i="1"/>
  <c r="I50" i="1" s="1"/>
  <c r="F39" i="1"/>
  <c r="A39" i="1"/>
  <c r="I38" i="1"/>
  <c r="F38" i="1"/>
  <c r="F50" i="1" s="1"/>
  <c r="A38" i="1"/>
  <c r="H34" i="1"/>
  <c r="G34" i="1"/>
  <c r="E34" i="1"/>
  <c r="D34" i="1"/>
  <c r="A33" i="1"/>
  <c r="A32" i="1"/>
  <c r="A31" i="1"/>
  <c r="I30" i="1"/>
  <c r="F30" i="1"/>
  <c r="A30" i="1"/>
  <c r="I29" i="1"/>
  <c r="F29" i="1"/>
  <c r="A29" i="1"/>
  <c r="I28" i="1"/>
  <c r="F28" i="1"/>
  <c r="A28" i="1"/>
  <c r="I27" i="1"/>
  <c r="F27" i="1"/>
  <c r="A27" i="1"/>
  <c r="I26" i="1"/>
  <c r="F26" i="1"/>
  <c r="A26" i="1"/>
  <c r="I25" i="1"/>
  <c r="F25" i="1"/>
  <c r="A25" i="1"/>
  <c r="I24" i="1"/>
  <c r="F24" i="1"/>
  <c r="A24" i="1"/>
  <c r="I23" i="1"/>
  <c r="F23" i="1"/>
  <c r="A23" i="1"/>
  <c r="I22" i="1"/>
  <c r="I34" i="1" s="1"/>
  <c r="F22" i="1"/>
  <c r="F34" i="1" s="1"/>
  <c r="A22" i="1"/>
  <c r="H18" i="1"/>
  <c r="G18" i="1"/>
  <c r="E18" i="1"/>
  <c r="E102" i="1" s="1"/>
  <c r="D104" i="1" s="1"/>
  <c r="D18" i="1"/>
  <c r="D102" i="1" s="1"/>
  <c r="D103" i="1" s="1"/>
  <c r="A17" i="1"/>
  <c r="I16" i="1"/>
  <c r="F16" i="1"/>
  <c r="A16" i="1"/>
  <c r="I15" i="1"/>
  <c r="F15" i="1"/>
  <c r="A15" i="1"/>
  <c r="I14" i="1"/>
  <c r="F14" i="1"/>
  <c r="A14" i="1"/>
  <c r="I13" i="1"/>
  <c r="F13" i="1"/>
  <c r="A13" i="1"/>
  <c r="I12" i="1"/>
  <c r="F12" i="1"/>
  <c r="A12" i="1"/>
  <c r="I11" i="1"/>
  <c r="F11" i="1"/>
  <c r="A11" i="1"/>
  <c r="I10" i="1"/>
  <c r="F10" i="1"/>
  <c r="A10" i="1"/>
  <c r="I9" i="1"/>
  <c r="F9" i="1"/>
  <c r="A9" i="1"/>
  <c r="I8" i="1"/>
  <c r="F8" i="1"/>
  <c r="A8" i="1"/>
  <c r="I7" i="1"/>
  <c r="F7" i="1"/>
  <c r="A7" i="1"/>
  <c r="I6" i="1"/>
  <c r="I18" i="1" s="1"/>
  <c r="F6" i="1"/>
  <c r="F18" i="1" s="1"/>
  <c r="A6" i="1"/>
</calcChain>
</file>

<file path=xl/sharedStrings.xml><?xml version="1.0" encoding="utf-8"?>
<sst xmlns="http://schemas.openxmlformats.org/spreadsheetml/2006/main" count="191" uniqueCount="139">
  <si>
    <t>JURUSAN ILMU KELAUTAN DAN PERIKANAN</t>
  </si>
  <si>
    <t>Program Studi D3 Teknologi Penangkapan Ikan</t>
  </si>
  <si>
    <t>Kurikulum Tahun 2020/2021</t>
  </si>
  <si>
    <t>SEMESTER: I</t>
  </si>
  <si>
    <t>TAHUN AKADEMIK 2020/2021</t>
  </si>
  <si>
    <t>NO.</t>
  </si>
  <si>
    <t>KODE MK</t>
  </si>
  <si>
    <t>NAMA MATA KULIAH</t>
  </si>
  <si>
    <t>SKS (T)</t>
  </si>
  <si>
    <t>SKS (P)</t>
  </si>
  <si>
    <t>TOT. SKS</t>
  </si>
  <si>
    <t>JAM (T)</t>
  </si>
  <si>
    <t>JAM (P)</t>
  </si>
  <si>
    <t>TOT. JAM</t>
  </si>
  <si>
    <t>SEM. GASAL</t>
  </si>
  <si>
    <t>JUMLAH KELAS</t>
  </si>
  <si>
    <t>TPI10120</t>
  </si>
  <si>
    <t xml:space="preserve">Pendidikan Agama </t>
  </si>
  <si>
    <t>SEM. I</t>
  </si>
  <si>
    <t>TPI10220</t>
  </si>
  <si>
    <t>Kewarganegaraan</t>
  </si>
  <si>
    <t>SEM. III</t>
  </si>
  <si>
    <t>TPI30320</t>
  </si>
  <si>
    <t xml:space="preserve">Biologi Perikanan </t>
  </si>
  <si>
    <t>SEM. V</t>
  </si>
  <si>
    <t>TPI30420</t>
  </si>
  <si>
    <t xml:space="preserve">Pengantar Ilmu Perikanan </t>
  </si>
  <si>
    <t>TPI30520</t>
  </si>
  <si>
    <t>Penyuluhan Perikanan</t>
  </si>
  <si>
    <t>TPI10620</t>
  </si>
  <si>
    <t>Hukum Maritim &amp; Peraturan Perikanan</t>
  </si>
  <si>
    <t>SEM. GENAP</t>
  </si>
  <si>
    <t>TPI30720</t>
  </si>
  <si>
    <t>Sistem Berbasis Internet of Things &amp; Artificial Intelligence</t>
  </si>
  <si>
    <t>SEM. II</t>
  </si>
  <si>
    <t>TPI30820</t>
  </si>
  <si>
    <t>Bahasa Inggris Dasar</t>
  </si>
  <si>
    <t>SEM. IV</t>
  </si>
  <si>
    <t>TPI30920</t>
  </si>
  <si>
    <t>Kewirausahaan 1</t>
  </si>
  <si>
    <t>SEM. VI</t>
  </si>
  <si>
    <t>TPI31020</t>
  </si>
  <si>
    <t xml:space="preserve">Meteorologi &amp; Oceanografi </t>
  </si>
  <si>
    <t>TPI11120</t>
  </si>
  <si>
    <t xml:space="preserve">Bahasa Indonesia </t>
  </si>
  <si>
    <t>JUMLAH</t>
  </si>
  <si>
    <t>SEMESTER: II</t>
  </si>
  <si>
    <t>TPI11220</t>
  </si>
  <si>
    <t xml:space="preserve">Pancasila </t>
  </si>
  <si>
    <t>TPI31320</t>
  </si>
  <si>
    <t xml:space="preserve">Kewirausahaan 2 </t>
  </si>
  <si>
    <t>TPI31420</t>
  </si>
  <si>
    <t xml:space="preserve">Pelayaran Datar dan Menjangka Peta </t>
  </si>
  <si>
    <t>TPI31520</t>
  </si>
  <si>
    <t>Kompas &amp; Navigasi Elektronik</t>
  </si>
  <si>
    <t>TPI31620</t>
  </si>
  <si>
    <t>Dinas Jaga dan Peraturan Pencegahan Tubrukan di Laut</t>
  </si>
  <si>
    <t>TPI31720</t>
  </si>
  <si>
    <t xml:space="preserve">Keselamatan dan Kesehatan Kerja Kapal Penangkap Ikan </t>
  </si>
  <si>
    <t>TPI31820</t>
  </si>
  <si>
    <t>Olah Gerak Kapal Penangkap ikan</t>
  </si>
  <si>
    <t>TPI31920</t>
  </si>
  <si>
    <t xml:space="preserve">Big Data &amp; Analitik </t>
  </si>
  <si>
    <t>TPI32020</t>
  </si>
  <si>
    <t>Ingglish Maritime I</t>
  </si>
  <si>
    <t>SEMESTER: III</t>
  </si>
  <si>
    <t>TPI32120</t>
  </si>
  <si>
    <t>Permesinan Kapal Penangkap Ikan</t>
  </si>
  <si>
    <t>TPI32220</t>
  </si>
  <si>
    <t>Kewirausahaan Digital</t>
  </si>
  <si>
    <t>TPI32320</t>
  </si>
  <si>
    <t xml:space="preserve">Bahan &amp; Desain Alat Tangkap </t>
  </si>
  <si>
    <t>TPI32420</t>
  </si>
  <si>
    <t xml:space="preserve">Penanganan Hasil Tangkap </t>
  </si>
  <si>
    <t>TPI32520</t>
  </si>
  <si>
    <t>Ilmu Pelayaran Astronomi &amp; Hitung Pelayaran</t>
  </si>
  <si>
    <t>TPI32620</t>
  </si>
  <si>
    <t>Daerah, Metode &amp; Teknik Penangkapan Ikan</t>
  </si>
  <si>
    <t>TPI32720</t>
  </si>
  <si>
    <t>Penangkapan Ikan yang Bertanggungjawab</t>
  </si>
  <si>
    <t>TPI32820</t>
  </si>
  <si>
    <t>Komunikasi</t>
  </si>
  <si>
    <t>TPI32920</t>
  </si>
  <si>
    <t xml:space="preserve">Bangunan &amp; Stabilitas Kapal Penangkap Ikan </t>
  </si>
  <si>
    <t>TPI23020</t>
  </si>
  <si>
    <t>Proyek Mahasiswa</t>
  </si>
  <si>
    <t>SEMESTER: IV</t>
  </si>
  <si>
    <t>TPI25220</t>
  </si>
  <si>
    <t>Studi Literatur</t>
  </si>
  <si>
    <t>TPI25320</t>
  </si>
  <si>
    <t>Survey dan observasi Lapangan</t>
  </si>
  <si>
    <t>TPI25420</t>
  </si>
  <si>
    <t>Seminar Proposal Magang</t>
  </si>
  <si>
    <t>TPI25520</t>
  </si>
  <si>
    <t>Komunikasi publik</t>
  </si>
  <si>
    <t>TPI25620</t>
  </si>
  <si>
    <t>Peraktek Kerja 1</t>
  </si>
  <si>
    <t>SEMESTER: V</t>
  </si>
  <si>
    <t>TPI38220</t>
  </si>
  <si>
    <t>Kewirausahaan Digital II</t>
  </si>
  <si>
    <t>TPI38320</t>
  </si>
  <si>
    <t xml:space="preserve">Ilmu Pelayaran Astronomi &amp; Hitung Pelayaran II          </t>
  </si>
  <si>
    <t>TPI38420</t>
  </si>
  <si>
    <t xml:space="preserve">Daerah, Metode &amp; Teknik Penangkapan Ikan II               </t>
  </si>
  <si>
    <t>TPI38520</t>
  </si>
  <si>
    <t xml:space="preserve">Bangunan &amp; Stabilitas Kapal Penangkap Ikan II              </t>
  </si>
  <si>
    <t>TPI38620</t>
  </si>
  <si>
    <t>Kompas &amp; Navigasi Elektronik II</t>
  </si>
  <si>
    <t>TPI38720</t>
  </si>
  <si>
    <t xml:space="preserve">Proyek Mahasiswa II                                                             </t>
  </si>
  <si>
    <t>TPI38820</t>
  </si>
  <si>
    <t xml:space="preserve">Teknologi Cerdas Alat Penangkapan Ikan                         </t>
  </si>
  <si>
    <t>TPI38920</t>
  </si>
  <si>
    <t xml:space="preserve">Desai dan Kontruksi Alat Penangkapan II                             </t>
  </si>
  <si>
    <t>TPI39020</t>
  </si>
  <si>
    <t xml:space="preserve">Big Data dan Analitik                                                          </t>
  </si>
  <si>
    <t>TPI39120</t>
  </si>
  <si>
    <t xml:space="preserve">Olah Gerak Kapal Penangkap ikan II                                   </t>
  </si>
  <si>
    <t>SEMESTER: VI</t>
  </si>
  <si>
    <t>TPI14720</t>
  </si>
  <si>
    <t xml:space="preserve">Penulisan Laporan &amp; Karya Ilmiah </t>
  </si>
  <si>
    <t>TPI34820</t>
  </si>
  <si>
    <t>Bahasa Jepang</t>
  </si>
  <si>
    <t>TPI34920</t>
  </si>
  <si>
    <t>Pengindraan Jauh</t>
  </si>
  <si>
    <t>TPI35020</t>
  </si>
  <si>
    <t>Sistem Informasi Geografis</t>
  </si>
  <si>
    <t>TPI25120</t>
  </si>
  <si>
    <t>Tugas Akhir (inti)</t>
  </si>
  <si>
    <t>Ket.</t>
  </si>
  <si>
    <t>SKS (T) = SKS Teori</t>
  </si>
  <si>
    <t>SKS (P) = SKS Praktik/Praktikum</t>
  </si>
  <si>
    <t>JAM (T) = Jam Teori</t>
  </si>
  <si>
    <t>JAM (P) = Jam Praktik/Praktikum</t>
  </si>
  <si>
    <t>Pontianak, 25 September  2020</t>
  </si>
  <si>
    <t xml:space="preserve">Ka Prodi </t>
  </si>
  <si>
    <t>Teknologi Penangkapan Ikan</t>
  </si>
  <si>
    <t>Slamet Jumaedi,S.St.Pi, MP</t>
  </si>
  <si>
    <t>NIP 197905292005011003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</si>
</sst>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#&quot;.&quot;"/>
  </numFmts>
  <fonts count="4" x14ac:knownFonts="1">
    <font>
      <sz val="11"/>
      <color theme="1"/>
      <name val="Book Antiqua"/>
      <family val="2"/>
      <charset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sz val="11"/>
      <name val="Book Antiqua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CCECFF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4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2" borderId="2" xfId="0" applyFont="1" applyFill="1" applyBorder="1" applyAlignment="1">
      <alignment vertical="center"/>
    </xf>
    <xf numFmtId="41" fontId="0" fillId="0" borderId="2" xfId="0" applyNumberFormat="1" applyBorder="1" applyAlignment="1">
      <alignment horizontal="center"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0" borderId="1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41" fontId="0" fillId="0" borderId="2" xfId="0" applyNumberFormat="1" applyBorder="1" applyAlignment="1">
      <alignment horizontal="right" vertical="center"/>
    </xf>
    <xf numFmtId="0" fontId="0" fillId="2" borderId="2" xfId="0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6" borderId="0" xfId="0" applyFill="1" applyAlignment="1">
      <alignment vertical="center"/>
    </xf>
    <xf numFmtId="0" fontId="0" fillId="4" borderId="4" xfId="0" applyFill="1" applyBorder="1" applyAlignment="1">
      <alignment vertical="center"/>
    </xf>
    <xf numFmtId="0" fontId="0" fillId="7" borderId="2" xfId="0" applyFill="1" applyBorder="1" applyAlignment="1">
      <alignment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vertical="center"/>
    </xf>
  </cellXfs>
  <cellStyles count="1">
    <cellStyle name="Normal" xfId="0" builtinId="0"/>
  </cellStyles>
  <dxfs count="140"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  <vertical/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/>
        <right style="thin">
          <color theme="4" tint="0.39994506668294322"/>
        </right>
        <top/>
        <bottom/>
        <vertical style="thin">
          <color theme="4" tint="0.39994506668294322"/>
        </vertical>
        <horizontal/>
      </border>
    </dxf>
    <dxf>
      <border diagonalUp="0" diagonalDown="0">
        <left/>
        <right/>
        <top/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/>
        <right style="thin">
          <color theme="4" tint="0.39994506668294322"/>
        </right>
        <top/>
        <bottom/>
        <vertical style="thin">
          <color theme="4" tint="0.39994506668294322"/>
        </vertical>
        <horizontal/>
      </border>
    </dxf>
    <dxf>
      <border diagonalUp="0" diagonalDown="0">
        <left/>
        <right/>
        <top/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/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/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/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164" formatCode="#&quot;.&quot;"/>
      <alignment horizontal="center" vertical="center" textRotation="0" wrapText="0" indent="0" justifyLastLine="0" shrinkToFit="0" readingOrder="0"/>
      <border diagonalUp="0" diagonalDown="0">
        <left/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4" tint="0.39994506668294322"/>
        </right>
        <top/>
        <bottom/>
      </border>
    </dxf>
    <dxf>
      <border diagonalUp="0" diagonalDown="0">
        <left/>
        <right/>
        <top/>
        <bottom/>
      </border>
    </dxf>
    <dxf>
      <numFmt numFmtId="33" formatCode="_-* #,##0_-;\-* #,##0_-;_-* &quot;-&quot;_-;_-@_-"/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/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/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/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164" formatCode="#&quot;.&quot;"/>
      <alignment horizontal="center" vertical="center" textRotation="0" wrapText="0" indent="0" justifyLastLine="0" shrinkToFit="0" readingOrder="0"/>
      <border diagonalUp="0" diagonalDown="0">
        <left/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4" tint="0.39994506668294322"/>
        </right>
        <top/>
        <bottom/>
      </border>
    </dxf>
    <dxf>
      <border diagonalUp="0" diagonalDown="0">
        <left/>
        <right/>
        <top/>
        <bottom/>
      </border>
    </dxf>
    <dxf>
      <numFmt numFmtId="33" formatCode="_-* #,##0_-;\-* #,##0_-;_-* &quot;-&quot;_-;_-@_-"/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/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/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/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164" formatCode="#&quot;.&quot;"/>
      <alignment horizontal="center" vertical="center" textRotation="0" wrapText="0" indent="0" justifyLastLine="0" shrinkToFit="0" readingOrder="0"/>
      <border diagonalUp="0" diagonalDown="0">
        <left/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4" tint="0.39994506668294322"/>
        </right>
        <top/>
        <bottom/>
      </border>
    </dxf>
    <dxf>
      <border diagonalUp="0" diagonalDown="0">
        <left/>
        <right/>
        <top/>
        <bottom/>
      </border>
    </dxf>
    <dxf>
      <numFmt numFmtId="33" formatCode="_-* #,##0_-;\-* #,##0_-;_-* &quot;-&quot;_-;_-@_-"/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/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/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/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164" formatCode="#&quot;.&quot;"/>
      <alignment horizontal="center" vertical="center" textRotation="0" wrapText="0" indent="0" justifyLastLine="0" shrinkToFit="0" readingOrder="0"/>
      <border diagonalUp="0" diagonalDown="0">
        <left/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4" tint="0.39994506668294322"/>
        </right>
        <top/>
        <bottom/>
      </border>
    </dxf>
    <dxf>
      <border diagonalUp="0" diagonalDown="0">
        <left/>
        <right/>
        <top/>
        <bottom/>
      </border>
    </dxf>
    <dxf>
      <numFmt numFmtId="33" formatCode="_-* #,##0_-;\-* #,##0_-;_-* &quot;-&quot;_-;_-@_-"/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/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/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/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164" formatCode="#&quot;.&quot;"/>
      <alignment horizontal="center" vertical="center" textRotation="0" wrapText="0" indent="0" justifyLastLine="0" shrinkToFit="0" readingOrder="0"/>
      <border diagonalUp="0" diagonalDown="0">
        <left/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4" tint="0.39994506668294322"/>
        </right>
        <top/>
        <bottom/>
      </border>
    </dxf>
    <dxf>
      <border diagonalUp="0" diagonalDown="0">
        <left/>
        <right/>
        <top/>
        <bottom/>
      </border>
    </dxf>
    <dxf>
      <numFmt numFmtId="33" formatCode="_-* #,##0_-;\-* #,##0_-;_-* &quot;-&quot;_-;_-@_-"/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/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/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center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numFmt numFmtId="164" formatCode="#&quot;.&quot;"/>
      <alignment horizontal="center" vertical="center" textRotation="0" wrapText="0" indent="0" justifyLastLine="0" shrinkToFit="0" readingOrder="0"/>
      <border diagonalUp="0" diagonalDown="0">
        <left/>
        <right style="thin">
          <color theme="4" tint="0.39994506668294322"/>
        </right>
        <top/>
        <bottom/>
      </border>
    </dxf>
    <dxf>
      <numFmt numFmtId="33" formatCode="_-* #,##0_-;\-* #,##0_-;_-* &quot;-&quot;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4" tint="0.39994506668294322"/>
        </right>
        <top/>
        <bottom/>
      </border>
    </dxf>
    <dxf>
      <border diagonalUp="0" diagonalDown="0">
        <left/>
        <right/>
        <top/>
        <bottom/>
      </border>
    </dxf>
    <dxf>
      <numFmt numFmtId="33" formatCode="_-* #,##0_-;\-* #,##0_-;_-* &quot;-&quot;_-;_-@_-"/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de%20MK%20KURIKULUM%20TPI%20KAMPUS%20MERDEKA%202020%20Edit%20fi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3-TPI (2)"/>
      <sheetName val="D3-TPI (4)"/>
      <sheetName val="D3-TPI (5)"/>
      <sheetName val="D3-TPI (6)"/>
      <sheetName val="D3-TPI (3)"/>
    </sheetNames>
    <sheetDataSet>
      <sheetData sheetId="0"/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1" name="D3_0201218" displayName="D3_0201218" ref="A5:I18" totalsRowCount="1" headerRowDxfId="139" dataDxfId="138" totalsRowDxfId="137" tableBorderDxfId="136">
  <autoFilter ref="A5:I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NO." dataDxfId="134" totalsRowDxfId="135">
      <calculatedColumnFormula>ROW(A6)-ROW(D3_0201218[[#Headers],[NO.]])</calculatedColumnFormula>
    </tableColumn>
    <tableColumn id="2" name="KODE MK" dataDxfId="132" totalsRowDxfId="133"/>
    <tableColumn id="3" name="NAMA MATA KULIAH" totalsRowLabel="JUMLAH" dataDxfId="130" totalsRowDxfId="131"/>
    <tableColumn id="4" name="SKS (T)" totalsRowFunction="custom" dataDxfId="128" totalsRowDxfId="129">
      <totalsRowFormula>SUM(D6:D16)</totalsRowFormula>
    </tableColumn>
    <tableColumn id="5" name="SKS (P)" totalsRowFunction="custom" dataDxfId="126" totalsRowDxfId="127">
      <totalsRowFormula>SUM(E6:E16)</totalsRowFormula>
    </tableColumn>
    <tableColumn id="6" name="TOT. SKS" totalsRowFunction="custom" dataDxfId="124" totalsRowDxfId="125">
      <calculatedColumnFormula>D3_0201218[[#This Row],[SKS (T)]]+D3_0201218[[#This Row],[SKS (P)]]</calculatedColumnFormula>
      <totalsRowFormula>SUM(F6:F16)</totalsRowFormula>
    </tableColumn>
    <tableColumn id="7" name="JAM (T)" totalsRowFunction="custom" dataDxfId="122" totalsRowDxfId="123">
      <totalsRowFormula>SUM(G6:G16)</totalsRowFormula>
    </tableColumn>
    <tableColumn id="8" name="JAM (P)" totalsRowFunction="custom" dataDxfId="120" totalsRowDxfId="121">
      <totalsRowFormula>SUM(H6:H16)</totalsRowFormula>
    </tableColumn>
    <tableColumn id="9" name="TOT. JAM" totalsRowFunction="custom" dataDxfId="118" totalsRowDxfId="119">
      <calculatedColumnFormula>D3_0201218[[#This Row],[JAM (T)]]+D3_0201218[[#This Row],[JAM (P)]]</calculatedColumnFormula>
      <totalsRowFormula>SUM(I6:I16)</totalsRow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D3_0202419" displayName="D3_0202419" ref="A21:I34" totalsRowCount="1" headerRowDxfId="117" dataDxfId="116" totalsRowDxfId="115" tableBorderDxfId="114">
  <autoFilter ref="A21:I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NO." dataDxfId="112" totalsRowDxfId="113">
      <calculatedColumnFormula>ROW(A22)-ROW(D3_0202419[[#Headers],[NO.]])</calculatedColumnFormula>
    </tableColumn>
    <tableColumn id="2" name="KODE MK" dataDxfId="110" totalsRowDxfId="111"/>
    <tableColumn id="3" name="NAMA MATA KULIAH" totalsRowLabel="JUMLAH" dataDxfId="108" totalsRowDxfId="109"/>
    <tableColumn id="4" name="SKS (T)" totalsRowFunction="sum" dataDxfId="106" totalsRowDxfId="107"/>
    <tableColumn id="5" name="SKS (P)" totalsRowFunction="sum" dataDxfId="104" totalsRowDxfId="105"/>
    <tableColumn id="6" name="TOT. SKS" totalsRowFunction="sum" dataDxfId="102" totalsRowDxfId="103">
      <calculatedColumnFormula>D3_0202419[[#This Row],[SKS (T)]]+D3_0202419[[#This Row],[SKS (P)]]</calculatedColumnFormula>
    </tableColumn>
    <tableColumn id="7" name="JAM (T)" totalsRowFunction="sum" dataDxfId="100" totalsRowDxfId="101"/>
    <tableColumn id="8" name="JAM (P)" totalsRowFunction="sum" dataDxfId="98" totalsRowDxfId="99"/>
    <tableColumn id="9" name="TOT. JAM" totalsRowFunction="sum" dataDxfId="96" totalsRowDxfId="97">
      <calculatedColumnFormula>D3_0202419[[#This Row],[JAM (T)]]+D3_0202419[[#This Row],[JAM (P)]]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D3_0203520" displayName="D3_0203520" ref="A37:I50" totalsRowCount="1" headerRowDxfId="95" dataDxfId="94" totalsRowDxfId="93" tableBorderDxfId="92">
  <autoFilter ref="A37:I4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NO." dataDxfId="90" totalsRowDxfId="91">
      <calculatedColumnFormula>ROW(A38)-ROW(D3_0203520[[#Headers],[NO.]])</calculatedColumnFormula>
    </tableColumn>
    <tableColumn id="2" name="KODE MK" dataDxfId="88" totalsRowDxfId="89"/>
    <tableColumn id="3" name="NAMA MATA KULIAH" totalsRowLabel="JUMLAH" dataDxfId="86" totalsRowDxfId="87"/>
    <tableColumn id="4" name="SKS (T)" totalsRowFunction="sum" dataDxfId="84" totalsRowDxfId="85"/>
    <tableColumn id="5" name="SKS (P)" totalsRowFunction="sum" dataDxfId="82" totalsRowDxfId="83"/>
    <tableColumn id="6" name="TOT. SKS" totalsRowFunction="sum" dataDxfId="80" totalsRowDxfId="81">
      <calculatedColumnFormula>D3_0203520[[#This Row],[SKS (T)]]+D3_0203520[[#This Row],[SKS (P)]]</calculatedColumnFormula>
    </tableColumn>
    <tableColumn id="7" name="JAM (T)" totalsRowFunction="sum" dataDxfId="78" totalsRowDxfId="79"/>
    <tableColumn id="8" name="JAM (P)" totalsRowFunction="sum" dataDxfId="76" totalsRowDxfId="77"/>
    <tableColumn id="9" name="TOT. JAM" totalsRowFunction="sum" dataDxfId="74" totalsRowDxfId="75">
      <calculatedColumnFormula>D3_0203520[[#This Row],[JAM (T)]]+D3_0203520[[#This Row],[JAM (P)]]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D3_0204621" displayName="D3_0204621" ref="A53:I66" totalsRowCount="1" headerRowDxfId="73" dataDxfId="72" totalsRowDxfId="71" tableBorderDxfId="70">
  <autoFilter ref="A53:I6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NO." dataDxfId="68" totalsRowDxfId="69">
      <calculatedColumnFormula>ROW(A54)-ROW(D3_0204621[[#Headers],[NO.]])</calculatedColumnFormula>
    </tableColumn>
    <tableColumn id="2" name="KODE MK" dataDxfId="66" totalsRowDxfId="67"/>
    <tableColumn id="3" name="NAMA MATA KULIAH" totalsRowLabel="JUMLAH" dataDxfId="64" totalsRowDxfId="65"/>
    <tableColumn id="4" name="SKS (T)" totalsRowFunction="sum" dataDxfId="62" totalsRowDxfId="63"/>
    <tableColumn id="5" name="SKS (P)" totalsRowFunction="sum" dataDxfId="60" totalsRowDxfId="61"/>
    <tableColumn id="6" name="TOT. SKS" totalsRowFunction="sum" dataDxfId="58" totalsRowDxfId="59">
      <calculatedColumnFormula>D3_0204621[[#This Row],[SKS (T)]]+D3_0204621[[#This Row],[SKS (P)]]</calculatedColumnFormula>
    </tableColumn>
    <tableColumn id="7" name="JAM (T)" totalsRowFunction="sum" dataDxfId="56" totalsRowDxfId="57"/>
    <tableColumn id="8" name="JAM (P)" totalsRowFunction="sum" dataDxfId="54" totalsRowDxfId="55"/>
    <tableColumn id="9" name="TOT. JAM" totalsRowFunction="sum" dataDxfId="52" totalsRowDxfId="53">
      <calculatedColumnFormula>D3_0204621[[#This Row],[JAM (T)]]+D3_0204621[[#This Row],[JAM (P)]]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D3_0205722" displayName="D3_0205722" ref="A69:I82" totalsRowCount="1" headerRowDxfId="51" dataDxfId="50" totalsRowDxfId="49" tableBorderDxfId="48">
  <autoFilter ref="A69:I8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NO." dataDxfId="46" totalsRowDxfId="47">
      <calculatedColumnFormula>ROW(A70)-ROW(D3_0205722[[#Headers],[NO.]])</calculatedColumnFormula>
    </tableColumn>
    <tableColumn id="2" name="KODE MK" dataDxfId="44" totalsRowDxfId="45"/>
    <tableColumn id="3" name="NAMA MATA KULIAH" totalsRowLabel="JUMLAH" dataDxfId="42" totalsRowDxfId="43"/>
    <tableColumn id="4" name="SKS (T)" totalsRowFunction="sum" dataDxfId="40" totalsRowDxfId="41"/>
    <tableColumn id="5" name="SKS (P)" totalsRowFunction="sum" dataDxfId="38" totalsRowDxfId="39"/>
    <tableColumn id="6" name="TOT. SKS" totalsRowFunction="sum" dataDxfId="36" totalsRowDxfId="37">
      <calculatedColumnFormula>D3_0205722[[#This Row],[SKS (T)]]+D3_0205722[[#This Row],[SKS (P)]]</calculatedColumnFormula>
    </tableColumn>
    <tableColumn id="7" name="JAM (T)" totalsRowFunction="sum" dataDxfId="34" totalsRowDxfId="35"/>
    <tableColumn id="8" name="JAM (P)" totalsRowFunction="sum" dataDxfId="32" totalsRowDxfId="33"/>
    <tableColumn id="9" name="TOT. JAM" totalsRowFunction="sum" dataDxfId="30" totalsRowDxfId="31">
      <calculatedColumnFormula>D3_0205722[[#This Row],[JAM (T)]]+D3_0205722[[#This Row],[JAM (P)]]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3_0206823" displayName="D3_0206823" ref="A85:I101" totalsRowCount="1" headerRowDxfId="29" dataDxfId="28" totalsRowDxfId="27" tableBorderDxfId="26">
  <autoFilter ref="A85:I10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NO." dataDxfId="24" totalsRowDxfId="25">
      <calculatedColumnFormula>ROW(A86)-ROW(D3_0206823[[#Headers],[NO.]])</calculatedColumnFormula>
    </tableColumn>
    <tableColumn id="2" name="KODE MK" dataDxfId="22" totalsRowDxfId="23"/>
    <tableColumn id="3" name="NAMA MATA KULIAH" totalsRowLabel="JUMLAH" dataDxfId="20" totalsRowDxfId="21"/>
    <tableColumn id="4" name="SKS (T)" totalsRowFunction="sum" dataDxfId="18" totalsRowDxfId="19"/>
    <tableColumn id="5" name="SKS (P)" totalsRowFunction="sum" dataDxfId="16" totalsRowDxfId="17"/>
    <tableColumn id="6" name="TOT. SKS" totalsRowFunction="sum" dataDxfId="14" totalsRowDxfId="15">
      <calculatedColumnFormula>D3_0206823[[#This Row],[SKS (T)]]+D3_0206823[[#This Row],[SKS (P)]]</calculatedColumnFormula>
    </tableColumn>
    <tableColumn id="7" name="JAM (T)" totalsRowFunction="sum" dataDxfId="12" totalsRowDxfId="13"/>
    <tableColumn id="8" name="JAM (P)" totalsRowFunction="sum" dataDxfId="10" totalsRowDxfId="11"/>
    <tableColumn id="9" name="TOT. JAM" totalsRowFunction="sum" dataDxfId="8" totalsRowDxfId="9">
      <calculatedColumnFormula>D3_0206823[[#This Row],[JAM (T)]]+D3_0206823[[#This Row],[JAM (P)]]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bl_0103924" displayName="tbl_0103924" ref="K5:L8" totalsRowShown="0" headerRowDxfId="7" tableBorderDxfId="6">
  <autoFilter ref="K5:L8">
    <filterColumn colId="0" hiddenButton="1"/>
    <filterColumn colId="1" hiddenButton="1"/>
  </autoFilter>
  <tableColumns count="2">
    <tableColumn id="1" name="SEM. GASAL" dataDxfId="5"/>
    <tableColumn id="2" name="JUMLAH KELAS" dataDxfId="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bl_01041025" displayName="tbl_01041025" ref="K11:L15" totalsRowShown="0" headerRowDxfId="3" tableBorderDxfId="2">
  <autoFilter ref="K11:L15">
    <filterColumn colId="0" hiddenButton="1"/>
    <filterColumn colId="1" hiddenButton="1"/>
  </autoFilter>
  <tableColumns count="2">
    <tableColumn id="1" name="SEM. GENAP" dataDxfId="1"/>
    <tableColumn id="2" name="JUMLAH KELA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showGridLines="0" tabSelected="1" zoomScale="115" zoomScaleNormal="115" workbookViewId="0">
      <selection activeCell="C77" sqref="C77"/>
    </sheetView>
  </sheetViews>
  <sheetFormatPr defaultColWidth="9" defaultRowHeight="16.5" x14ac:dyDescent="0.3"/>
  <cols>
    <col min="1" max="1" width="4.625" style="2" customWidth="1"/>
    <col min="2" max="2" width="12.625" style="2" customWidth="1"/>
    <col min="3" max="3" width="50.75" style="2" customWidth="1"/>
    <col min="4" max="5" width="8.625" style="2" customWidth="1"/>
    <col min="6" max="6" width="10.625" style="2" customWidth="1"/>
    <col min="7" max="8" width="8.625" style="2" customWidth="1"/>
    <col min="9" max="9" width="10.625" style="2" customWidth="1"/>
    <col min="10" max="10" width="1.75" style="2" customWidth="1"/>
    <col min="11" max="11" width="14" style="2" bestFit="1" customWidth="1"/>
    <col min="12" max="12" width="19" style="2" customWidth="1"/>
    <col min="13" max="16384" width="9" style="2"/>
  </cols>
  <sheetData>
    <row r="1" spans="1:12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2" x14ac:dyDescent="0.3">
      <c r="A2" s="3" t="s">
        <v>1</v>
      </c>
      <c r="B2" s="1"/>
      <c r="C2" s="1"/>
      <c r="D2" s="1"/>
      <c r="E2" s="1"/>
      <c r="F2" s="1"/>
      <c r="G2" s="1"/>
      <c r="H2" s="1"/>
      <c r="I2" s="1"/>
    </row>
    <row r="3" spans="1:12" x14ac:dyDescent="0.3">
      <c r="A3" s="3" t="s">
        <v>2</v>
      </c>
      <c r="B3" s="1"/>
      <c r="C3" s="1"/>
      <c r="D3" s="1"/>
      <c r="E3" s="1"/>
      <c r="F3" s="1"/>
      <c r="G3" s="1"/>
      <c r="H3" s="1"/>
      <c r="I3" s="1"/>
    </row>
    <row r="4" spans="1:12" x14ac:dyDescent="0.3">
      <c r="H4" s="4" t="s">
        <v>3</v>
      </c>
      <c r="I4" s="4"/>
      <c r="K4" s="5" t="s">
        <v>4</v>
      </c>
      <c r="L4" s="5"/>
    </row>
    <row r="5" spans="1:12" x14ac:dyDescent="0.3">
      <c r="A5" s="6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8" t="s">
        <v>13</v>
      </c>
      <c r="K5" s="9" t="s">
        <v>14</v>
      </c>
      <c r="L5" s="10" t="s">
        <v>15</v>
      </c>
    </row>
    <row r="6" spans="1:12" x14ac:dyDescent="0.3">
      <c r="A6" s="11">
        <f>ROW(A6)-ROW(D3_0201218[[#Headers],[NO.]])</f>
        <v>1</v>
      </c>
      <c r="B6" s="12" t="s">
        <v>16</v>
      </c>
      <c r="C6" s="13" t="s">
        <v>17</v>
      </c>
      <c r="D6" s="14">
        <v>2</v>
      </c>
      <c r="E6" s="15">
        <v>0</v>
      </c>
      <c r="F6" s="15">
        <f>D3_0201218[[#This Row],[SKS (T)]]+D3_0201218[[#This Row],[SKS (P)]]</f>
        <v>2</v>
      </c>
      <c r="G6" s="15">
        <v>2</v>
      </c>
      <c r="H6" s="15">
        <v>0</v>
      </c>
      <c r="I6" s="16">
        <f>D3_0201218[[#This Row],[JAM (T)]]+D3_0201218[[#This Row],[JAM (P)]]</f>
        <v>2</v>
      </c>
      <c r="K6" s="17" t="s">
        <v>18</v>
      </c>
      <c r="L6" s="16"/>
    </row>
    <row r="7" spans="1:12" x14ac:dyDescent="0.3">
      <c r="A7" s="11">
        <f>ROW(A7)-ROW(D3_0201218[[#Headers],[NO.]])</f>
        <v>2</v>
      </c>
      <c r="B7" s="12" t="s">
        <v>19</v>
      </c>
      <c r="C7" s="13" t="s">
        <v>20</v>
      </c>
      <c r="D7" s="14">
        <v>2</v>
      </c>
      <c r="E7" s="15">
        <v>0</v>
      </c>
      <c r="F7" s="15">
        <f>D3_0201218[[#This Row],[SKS (T)]]+D3_0201218[[#This Row],[SKS (P)]]</f>
        <v>2</v>
      </c>
      <c r="G7" s="15">
        <v>2</v>
      </c>
      <c r="H7" s="15">
        <v>0</v>
      </c>
      <c r="I7" s="16">
        <f>D3_0201218[[#This Row],[JAM (T)]]+D3_0201218[[#This Row],[JAM (P)]]</f>
        <v>2</v>
      </c>
      <c r="K7" s="17" t="s">
        <v>21</v>
      </c>
      <c r="L7" s="16"/>
    </row>
    <row r="8" spans="1:12" x14ac:dyDescent="0.3">
      <c r="A8" s="11">
        <f>ROW(A8)-ROW(D3_0201218[[#Headers],[NO.]])</f>
        <v>3</v>
      </c>
      <c r="B8" s="12" t="s">
        <v>22</v>
      </c>
      <c r="C8" s="12" t="s">
        <v>23</v>
      </c>
      <c r="D8" s="14">
        <v>1</v>
      </c>
      <c r="E8" s="15">
        <v>1</v>
      </c>
      <c r="F8" s="15">
        <f>D3_0201218[[#This Row],[SKS (T)]]+D3_0201218[[#This Row],[SKS (P)]]</f>
        <v>2</v>
      </c>
      <c r="G8" s="15">
        <v>2</v>
      </c>
      <c r="H8" s="15">
        <v>2</v>
      </c>
      <c r="I8" s="16">
        <f>D3_0201218[[#This Row],[JAM (T)]]+D3_0201218[[#This Row],[JAM (P)]]</f>
        <v>4</v>
      </c>
      <c r="K8" s="17" t="s">
        <v>24</v>
      </c>
      <c r="L8" s="16"/>
    </row>
    <row r="9" spans="1:12" x14ac:dyDescent="0.3">
      <c r="A9" s="11">
        <f>ROW(A9)-ROW(D3_0201218[[#Headers],[NO.]])</f>
        <v>4</v>
      </c>
      <c r="B9" s="12" t="s">
        <v>25</v>
      </c>
      <c r="C9" s="12" t="s">
        <v>26</v>
      </c>
      <c r="D9" s="14">
        <v>1</v>
      </c>
      <c r="E9" s="15">
        <v>1</v>
      </c>
      <c r="F9" s="15">
        <f>D3_0201218[[#This Row],[SKS (T)]]+D3_0201218[[#This Row],[SKS (P)]]</f>
        <v>2</v>
      </c>
      <c r="G9" s="15">
        <v>2</v>
      </c>
      <c r="H9" s="15">
        <v>2</v>
      </c>
      <c r="I9" s="16">
        <f>D3_0201218[[#This Row],[JAM (T)]]+D3_0201218[[#This Row],[JAM (P)]]</f>
        <v>4</v>
      </c>
    </row>
    <row r="10" spans="1:12" x14ac:dyDescent="0.3">
      <c r="A10" s="11">
        <f>ROW(A10)-ROW(D3_0201218[[#Headers],[NO.]])</f>
        <v>5</v>
      </c>
      <c r="B10" s="12" t="s">
        <v>27</v>
      </c>
      <c r="C10" s="12" t="s">
        <v>28</v>
      </c>
      <c r="D10" s="14">
        <v>1</v>
      </c>
      <c r="E10" s="15">
        <v>1</v>
      </c>
      <c r="F10" s="15">
        <f>D3_0201218[[#This Row],[SKS (T)]]+D3_0201218[[#This Row],[SKS (P)]]</f>
        <v>2</v>
      </c>
      <c r="G10" s="15">
        <v>2</v>
      </c>
      <c r="H10" s="15">
        <v>2</v>
      </c>
      <c r="I10" s="16">
        <f>D3_0201218[[#This Row],[JAM (T)]]+D3_0201218[[#This Row],[JAM (P)]]</f>
        <v>4</v>
      </c>
      <c r="K10" s="5" t="s">
        <v>4</v>
      </c>
      <c r="L10" s="5"/>
    </row>
    <row r="11" spans="1:12" x14ac:dyDescent="0.3">
      <c r="A11" s="11">
        <f>ROW(A11)-ROW(D3_0201218[[#Headers],[NO.]])</f>
        <v>6</v>
      </c>
      <c r="B11" s="12" t="s">
        <v>29</v>
      </c>
      <c r="C11" s="12" t="s">
        <v>30</v>
      </c>
      <c r="D11" s="14">
        <v>2</v>
      </c>
      <c r="E11" s="15">
        <v>0</v>
      </c>
      <c r="F11" s="15">
        <f>D3_0201218[[#This Row],[SKS (T)]]+D3_0201218[[#This Row],[SKS (P)]]</f>
        <v>2</v>
      </c>
      <c r="G11" s="15">
        <v>4</v>
      </c>
      <c r="H11" s="15">
        <v>0</v>
      </c>
      <c r="I11" s="16">
        <f>D3_0201218[[#This Row],[JAM (T)]]+D3_0201218[[#This Row],[JAM (P)]]</f>
        <v>4</v>
      </c>
      <c r="K11" s="9" t="s">
        <v>31</v>
      </c>
      <c r="L11" s="10" t="s">
        <v>15</v>
      </c>
    </row>
    <row r="12" spans="1:12" x14ac:dyDescent="0.3">
      <c r="A12" s="11">
        <f>ROW(A12)-ROW(D3_0201218[[#Headers],[NO.]])</f>
        <v>7</v>
      </c>
      <c r="B12" s="12" t="s">
        <v>32</v>
      </c>
      <c r="C12" s="12" t="s">
        <v>33</v>
      </c>
      <c r="D12" s="14">
        <v>1</v>
      </c>
      <c r="E12" s="15">
        <v>1</v>
      </c>
      <c r="F12" s="15">
        <f>D3_0201218[[#This Row],[SKS (T)]]+D3_0201218[[#This Row],[SKS (P)]]</f>
        <v>2</v>
      </c>
      <c r="G12" s="15">
        <v>2</v>
      </c>
      <c r="H12" s="15">
        <v>2</v>
      </c>
      <c r="I12" s="16">
        <f>D3_0201218[[#This Row],[JAM (T)]]+D3_0201218[[#This Row],[JAM (P)]]</f>
        <v>4</v>
      </c>
      <c r="K12" s="17" t="s">
        <v>34</v>
      </c>
      <c r="L12" s="16"/>
    </row>
    <row r="13" spans="1:12" x14ac:dyDescent="0.3">
      <c r="A13" s="11">
        <f>ROW(A13)-ROW(D3_0201218[[#Headers],[NO.]])</f>
        <v>8</v>
      </c>
      <c r="B13" s="12" t="s">
        <v>35</v>
      </c>
      <c r="C13" s="18" t="s">
        <v>36</v>
      </c>
      <c r="D13" s="14">
        <v>1</v>
      </c>
      <c r="E13" s="15">
        <v>1</v>
      </c>
      <c r="F13" s="15">
        <f>D3_0201218[[#This Row],[SKS (T)]]+D3_0201218[[#This Row],[SKS (P)]]</f>
        <v>2</v>
      </c>
      <c r="G13" s="15">
        <v>2</v>
      </c>
      <c r="H13" s="15">
        <v>2</v>
      </c>
      <c r="I13" s="16">
        <f>D3_0201218[[#This Row],[JAM (T)]]+D3_0201218[[#This Row],[JAM (P)]]</f>
        <v>4</v>
      </c>
      <c r="K13" s="17" t="s">
        <v>37</v>
      </c>
      <c r="L13" s="16"/>
    </row>
    <row r="14" spans="1:12" x14ac:dyDescent="0.3">
      <c r="A14" s="11">
        <f>ROW(A14)-ROW(D3_0201218[[#Headers],[NO.]])</f>
        <v>9</v>
      </c>
      <c r="B14" s="12" t="s">
        <v>38</v>
      </c>
      <c r="C14" s="12" t="s">
        <v>39</v>
      </c>
      <c r="D14" s="14">
        <v>1</v>
      </c>
      <c r="E14" s="15">
        <v>1</v>
      </c>
      <c r="F14" s="15">
        <f>D3_0201218[[#This Row],[SKS (T)]]+D3_0201218[[#This Row],[SKS (P)]]</f>
        <v>2</v>
      </c>
      <c r="G14" s="15">
        <v>2</v>
      </c>
      <c r="H14" s="15">
        <v>2</v>
      </c>
      <c r="I14" s="16">
        <f>D3_0201218[[#This Row],[JAM (T)]]+D3_0201218[[#This Row],[JAM (P)]]</f>
        <v>4</v>
      </c>
      <c r="K14" s="17" t="s">
        <v>40</v>
      </c>
      <c r="L14" s="16"/>
    </row>
    <row r="15" spans="1:12" x14ac:dyDescent="0.3">
      <c r="A15" s="11">
        <f>ROW(A15)-ROW(D3_0201218[[#Headers],[NO.]])</f>
        <v>10</v>
      </c>
      <c r="B15" s="12" t="s">
        <v>41</v>
      </c>
      <c r="C15" s="12" t="s">
        <v>42</v>
      </c>
      <c r="D15" s="14">
        <v>1</v>
      </c>
      <c r="E15" s="15">
        <v>1</v>
      </c>
      <c r="F15" s="15">
        <f>D3_0201218[[#This Row],[SKS (T)]]+D3_0201218[[#This Row],[SKS (P)]]</f>
        <v>2</v>
      </c>
      <c r="G15" s="15">
        <v>2</v>
      </c>
      <c r="H15" s="15">
        <v>2</v>
      </c>
      <c r="I15" s="16">
        <f>D3_0201218[[#This Row],[JAM (T)]]+D3_0201218[[#This Row],[JAM (P)]]</f>
        <v>4</v>
      </c>
      <c r="K15" s="17"/>
      <c r="L15" s="16"/>
    </row>
    <row r="16" spans="1:12" x14ac:dyDescent="0.3">
      <c r="A16" s="11">
        <f>ROW(A16)-ROW(D3_0201218[[#Headers],[NO.]])</f>
        <v>11</v>
      </c>
      <c r="B16" s="12" t="s">
        <v>43</v>
      </c>
      <c r="C16" s="13" t="s">
        <v>44</v>
      </c>
      <c r="D16" s="14">
        <v>2</v>
      </c>
      <c r="E16" s="15"/>
      <c r="F16" s="15">
        <f>D3_0201218[[#This Row],[SKS (T)]]+D3_0201218[[#This Row],[SKS (P)]]</f>
        <v>2</v>
      </c>
      <c r="G16" s="15">
        <v>2</v>
      </c>
      <c r="H16" s="15">
        <v>0</v>
      </c>
      <c r="I16" s="16">
        <f>D3_0201218[[#This Row],[JAM (T)]]+D3_0201218[[#This Row],[JAM (P)]]</f>
        <v>2</v>
      </c>
    </row>
    <row r="17" spans="1:11" x14ac:dyDescent="0.3">
      <c r="A17" s="11">
        <f>ROW(A17)-ROW(D3_0201218[[#Headers],[NO.]])</f>
        <v>12</v>
      </c>
      <c r="B17" s="12"/>
      <c r="C17" s="12"/>
      <c r="D17" s="14"/>
      <c r="E17" s="15"/>
      <c r="F17" s="15"/>
      <c r="G17" s="15"/>
      <c r="H17" s="15"/>
      <c r="I17" s="16"/>
    </row>
    <row r="18" spans="1:11" x14ac:dyDescent="0.3">
      <c r="A18" s="17"/>
      <c r="B18" s="15"/>
      <c r="C18" s="19" t="s">
        <v>45</v>
      </c>
      <c r="D18" s="15">
        <f t="shared" ref="D18:I18" si="0">SUM(D6:D16)</f>
        <v>15</v>
      </c>
      <c r="E18" s="15">
        <f t="shared" si="0"/>
        <v>7</v>
      </c>
      <c r="F18" s="15">
        <f t="shared" si="0"/>
        <v>22</v>
      </c>
      <c r="G18" s="15">
        <f t="shared" si="0"/>
        <v>24</v>
      </c>
      <c r="H18" s="15">
        <f t="shared" si="0"/>
        <v>14</v>
      </c>
      <c r="I18" s="15">
        <f t="shared" si="0"/>
        <v>38</v>
      </c>
    </row>
    <row r="20" spans="1:11" x14ac:dyDescent="0.3">
      <c r="H20" s="4" t="s">
        <v>46</v>
      </c>
      <c r="I20" s="4"/>
    </row>
    <row r="21" spans="1:11" x14ac:dyDescent="0.3">
      <c r="A21" s="6" t="s">
        <v>5</v>
      </c>
      <c r="B21" s="7" t="s">
        <v>6</v>
      </c>
      <c r="C21" s="7" t="s">
        <v>7</v>
      </c>
      <c r="D21" s="7" t="s">
        <v>8</v>
      </c>
      <c r="E21" s="7" t="s">
        <v>9</v>
      </c>
      <c r="F21" s="7" t="s">
        <v>10</v>
      </c>
      <c r="G21" s="7" t="s">
        <v>11</v>
      </c>
      <c r="H21" s="7" t="s">
        <v>12</v>
      </c>
      <c r="I21" s="8" t="s">
        <v>13</v>
      </c>
    </row>
    <row r="22" spans="1:11" x14ac:dyDescent="0.3">
      <c r="A22" s="11">
        <f>ROW(A22)-ROW(D3_0202419[[#Headers],[NO.]])</f>
        <v>1</v>
      </c>
      <c r="B22" s="12" t="s">
        <v>47</v>
      </c>
      <c r="C22" s="20" t="s">
        <v>48</v>
      </c>
      <c r="D22" s="15">
        <v>2</v>
      </c>
      <c r="E22" s="15"/>
      <c r="F22" s="15">
        <f>D3_0202419[[#This Row],[SKS (T)]]+D3_0202419[[#This Row],[SKS (P)]]</f>
        <v>2</v>
      </c>
      <c r="G22" s="15">
        <v>2</v>
      </c>
      <c r="H22" s="15">
        <v>0</v>
      </c>
      <c r="I22" s="16">
        <f>D3_0202419[[#This Row],[JAM (T)]]+D3_0202419[[#This Row],[JAM (P)]]</f>
        <v>2</v>
      </c>
    </row>
    <row r="23" spans="1:11" x14ac:dyDescent="0.3">
      <c r="A23" s="11">
        <f>ROW(A23)-ROW(D3_0202419[[#Headers],[NO.]])</f>
        <v>2</v>
      </c>
      <c r="B23" s="12" t="s">
        <v>49</v>
      </c>
      <c r="C23" s="12" t="s">
        <v>50</v>
      </c>
      <c r="D23" s="15">
        <v>1</v>
      </c>
      <c r="E23" s="15">
        <v>1</v>
      </c>
      <c r="F23" s="15">
        <f>D3_0202419[[#This Row],[SKS (T)]]+D3_0202419[[#This Row],[SKS (P)]]</f>
        <v>2</v>
      </c>
      <c r="G23" s="15">
        <v>2</v>
      </c>
      <c r="H23" s="15">
        <v>2</v>
      </c>
      <c r="I23" s="16">
        <f>D3_0202419[[#This Row],[JAM (T)]]+D3_0202419[[#This Row],[JAM (P)]]</f>
        <v>4</v>
      </c>
    </row>
    <row r="24" spans="1:11" x14ac:dyDescent="0.3">
      <c r="A24" s="11">
        <f>ROW(A24)-ROW(D3_0202419[[#Headers],[NO.]])</f>
        <v>3</v>
      </c>
      <c r="B24" s="12" t="s">
        <v>51</v>
      </c>
      <c r="C24" s="21" t="s">
        <v>52</v>
      </c>
      <c r="D24" s="15">
        <v>1</v>
      </c>
      <c r="E24" s="15">
        <v>1</v>
      </c>
      <c r="F24" s="15">
        <f>D3_0202419[[#This Row],[SKS (T)]]+D3_0202419[[#This Row],[SKS (P)]]</f>
        <v>2</v>
      </c>
      <c r="G24" s="15">
        <v>2</v>
      </c>
      <c r="H24" s="15">
        <v>2</v>
      </c>
      <c r="I24" s="16">
        <f>D3_0202419[[#This Row],[JAM (T)]]+D3_0202419[[#This Row],[JAM (P)]]</f>
        <v>4</v>
      </c>
    </row>
    <row r="25" spans="1:11" x14ac:dyDescent="0.3">
      <c r="A25" s="11">
        <f>ROW(A25)-ROW(D3_0202419[[#Headers],[NO.]])</f>
        <v>4</v>
      </c>
      <c r="B25" s="12" t="s">
        <v>53</v>
      </c>
      <c r="C25" s="22" t="s">
        <v>54</v>
      </c>
      <c r="D25" s="15">
        <v>1</v>
      </c>
      <c r="E25" s="15">
        <v>2</v>
      </c>
      <c r="F25" s="15">
        <f>D3_0202419[[#This Row],[SKS (T)]]+D3_0202419[[#This Row],[SKS (P)]]</f>
        <v>3</v>
      </c>
      <c r="G25" s="15">
        <v>2</v>
      </c>
      <c r="H25" s="15">
        <v>4</v>
      </c>
      <c r="I25" s="16">
        <f>D3_0202419[[#This Row],[JAM (T)]]+D3_0202419[[#This Row],[JAM (P)]]</f>
        <v>6</v>
      </c>
    </row>
    <row r="26" spans="1:11" x14ac:dyDescent="0.3">
      <c r="A26" s="11">
        <f>ROW(A26)-ROW(D3_0202419[[#Headers],[NO.]])</f>
        <v>5</v>
      </c>
      <c r="B26" s="12" t="s">
        <v>55</v>
      </c>
      <c r="C26" s="12" t="s">
        <v>56</v>
      </c>
      <c r="D26" s="15">
        <v>1</v>
      </c>
      <c r="E26" s="15">
        <v>1</v>
      </c>
      <c r="F26" s="15">
        <f>D3_0202419[[#This Row],[SKS (T)]]+D3_0202419[[#This Row],[SKS (P)]]</f>
        <v>2</v>
      </c>
      <c r="G26" s="15">
        <v>2</v>
      </c>
      <c r="H26" s="15">
        <v>2</v>
      </c>
      <c r="I26" s="16">
        <f>D3_0202419[[#This Row],[JAM (T)]]+D3_0202419[[#This Row],[JAM (P)]]</f>
        <v>4</v>
      </c>
    </row>
    <row r="27" spans="1:11" x14ac:dyDescent="0.3">
      <c r="A27" s="11">
        <f>ROW(A27)-ROW(D3_0202419[[#Headers],[NO.]])</f>
        <v>6</v>
      </c>
      <c r="B27" s="12" t="s">
        <v>57</v>
      </c>
      <c r="C27" s="23" t="s">
        <v>58</v>
      </c>
      <c r="D27" s="15">
        <v>1</v>
      </c>
      <c r="E27" s="15">
        <v>1</v>
      </c>
      <c r="F27" s="15">
        <f>D3_0202419[[#This Row],[SKS (T)]]+D3_0202419[[#This Row],[SKS (P)]]</f>
        <v>2</v>
      </c>
      <c r="G27" s="15">
        <v>2</v>
      </c>
      <c r="H27" s="15">
        <v>2</v>
      </c>
      <c r="I27" s="16">
        <f>D3_0202419[[#This Row],[JAM (T)]]+D3_0202419[[#This Row],[JAM (P)]]</f>
        <v>4</v>
      </c>
    </row>
    <row r="28" spans="1:11" x14ac:dyDescent="0.3">
      <c r="A28" s="11">
        <f>ROW(A28)-ROW(D3_0202419[[#Headers],[NO.]])</f>
        <v>7</v>
      </c>
      <c r="B28" s="12" t="s">
        <v>59</v>
      </c>
      <c r="C28" s="24" t="s">
        <v>60</v>
      </c>
      <c r="D28" s="15">
        <v>1</v>
      </c>
      <c r="E28" s="15">
        <v>2</v>
      </c>
      <c r="F28" s="15">
        <f>D3_0202419[[#This Row],[SKS (T)]]+D3_0202419[[#This Row],[SKS (P)]]</f>
        <v>3</v>
      </c>
      <c r="G28" s="15">
        <v>2</v>
      </c>
      <c r="H28" s="15">
        <v>4</v>
      </c>
      <c r="I28" s="16">
        <f>D3_0202419[[#This Row],[JAM (T)]]+D3_0202419[[#This Row],[JAM (P)]]</f>
        <v>6</v>
      </c>
      <c r="K28" s="25"/>
    </row>
    <row r="29" spans="1:11" x14ac:dyDescent="0.3">
      <c r="A29" s="11">
        <f>ROW(A29)-ROW(D3_0202419[[#Headers],[NO.]])</f>
        <v>8</v>
      </c>
      <c r="B29" s="12" t="s">
        <v>61</v>
      </c>
      <c r="C29" s="26" t="s">
        <v>62</v>
      </c>
      <c r="D29" s="15">
        <v>1</v>
      </c>
      <c r="E29" s="15">
        <v>1</v>
      </c>
      <c r="F29" s="15">
        <f>D3_0202419[[#This Row],[SKS (T)]]+D3_0202419[[#This Row],[SKS (P)]]</f>
        <v>2</v>
      </c>
      <c r="G29" s="15">
        <v>2</v>
      </c>
      <c r="H29" s="15">
        <v>2</v>
      </c>
      <c r="I29" s="16">
        <f>D3_0202419[[#This Row],[JAM (T)]]+D3_0202419[[#This Row],[JAM (P)]]</f>
        <v>4</v>
      </c>
      <c r="K29" s="25"/>
    </row>
    <row r="30" spans="1:11" x14ac:dyDescent="0.3">
      <c r="A30" s="11">
        <f>ROW(A30)-ROW(D3_0202419[[#Headers],[NO.]])</f>
        <v>9</v>
      </c>
      <c r="B30" s="12" t="s">
        <v>63</v>
      </c>
      <c r="C30" s="12" t="s">
        <v>64</v>
      </c>
      <c r="D30" s="15">
        <v>1</v>
      </c>
      <c r="E30" s="15">
        <v>1</v>
      </c>
      <c r="F30" s="15">
        <f>D3_0202419[[#This Row],[SKS (T)]]+D3_0202419[[#This Row],[SKS (P)]]</f>
        <v>2</v>
      </c>
      <c r="G30" s="15">
        <v>2</v>
      </c>
      <c r="H30" s="15">
        <v>2</v>
      </c>
      <c r="I30" s="16">
        <f>D3_0202419[[#This Row],[JAM (T)]]+D3_0202419[[#This Row],[JAM (P)]]</f>
        <v>4</v>
      </c>
    </row>
    <row r="31" spans="1:11" x14ac:dyDescent="0.3">
      <c r="A31" s="11">
        <f>ROW(A31)-ROW(D3_0202419[[#Headers],[NO.]])</f>
        <v>10</v>
      </c>
      <c r="B31" s="12"/>
      <c r="C31" s="26"/>
      <c r="D31" s="15"/>
      <c r="E31" s="15"/>
      <c r="F31" s="15"/>
      <c r="G31" s="15"/>
      <c r="H31" s="15"/>
      <c r="I31" s="16"/>
      <c r="K31" s="25"/>
    </row>
    <row r="32" spans="1:11" x14ac:dyDescent="0.3">
      <c r="A32" s="11">
        <f>ROW(A32)-ROW(D3_0202419[[#Headers],[NO.]])</f>
        <v>11</v>
      </c>
      <c r="B32" s="12"/>
      <c r="C32" s="12"/>
      <c r="D32" s="15"/>
      <c r="E32" s="15"/>
      <c r="F32" s="15"/>
      <c r="G32" s="15"/>
      <c r="H32" s="15"/>
      <c r="I32" s="16"/>
    </row>
    <row r="33" spans="1:11" x14ac:dyDescent="0.3">
      <c r="A33" s="11">
        <f>ROW(A33)-ROW(D3_0202419[[#Headers],[NO.]])</f>
        <v>12</v>
      </c>
      <c r="B33" s="12"/>
      <c r="C33" s="12"/>
      <c r="D33" s="15"/>
      <c r="E33" s="15"/>
      <c r="F33" s="15"/>
      <c r="G33" s="15"/>
      <c r="H33" s="15"/>
      <c r="I33" s="16"/>
    </row>
    <row r="34" spans="1:11" x14ac:dyDescent="0.3">
      <c r="A34" s="17"/>
      <c r="B34" s="15"/>
      <c r="C34" s="19" t="s">
        <v>45</v>
      </c>
      <c r="D34" s="15">
        <f>SUBTOTAL(109,D3_0202419[SKS (T)])</f>
        <v>10</v>
      </c>
      <c r="E34" s="15">
        <f>SUBTOTAL(109,D3_0202419[SKS (P)])</f>
        <v>10</v>
      </c>
      <c r="F34" s="15">
        <f>SUBTOTAL(109,D3_0202419[TOT. SKS])</f>
        <v>20</v>
      </c>
      <c r="G34" s="15">
        <f>SUBTOTAL(109,D3_0202419[JAM (T)])</f>
        <v>18</v>
      </c>
      <c r="H34" s="15">
        <f>SUBTOTAL(109,D3_0202419[JAM (P)])</f>
        <v>20</v>
      </c>
      <c r="I34" s="16">
        <f>SUBTOTAL(109,D3_0202419[TOT. JAM])</f>
        <v>38</v>
      </c>
    </row>
    <row r="36" spans="1:11" x14ac:dyDescent="0.3">
      <c r="H36" s="4" t="s">
        <v>65</v>
      </c>
      <c r="I36" s="4"/>
    </row>
    <row r="37" spans="1:11" x14ac:dyDescent="0.3">
      <c r="A37" s="6" t="s">
        <v>5</v>
      </c>
      <c r="B37" s="7" t="s">
        <v>6</v>
      </c>
      <c r="C37" s="7" t="s">
        <v>7</v>
      </c>
      <c r="D37" s="7" t="s">
        <v>8</v>
      </c>
      <c r="E37" s="7" t="s">
        <v>9</v>
      </c>
      <c r="F37" s="7" t="s">
        <v>10</v>
      </c>
      <c r="G37" s="7" t="s">
        <v>11</v>
      </c>
      <c r="H37" s="7" t="s">
        <v>12</v>
      </c>
      <c r="I37" s="8" t="s">
        <v>13</v>
      </c>
    </row>
    <row r="38" spans="1:11" x14ac:dyDescent="0.3">
      <c r="A38" s="11">
        <f>ROW(A38)-ROW(D3_0203520[[#Headers],[NO.]])</f>
        <v>1</v>
      </c>
      <c r="B38" s="12" t="s">
        <v>66</v>
      </c>
      <c r="C38" s="26" t="s">
        <v>67</v>
      </c>
      <c r="D38" s="15">
        <v>1</v>
      </c>
      <c r="E38" s="15">
        <v>1</v>
      </c>
      <c r="F38" s="15">
        <f>D3_0203520[[#This Row],[SKS (T)]]+D3_0203520[[#This Row],[SKS (P)]]</f>
        <v>2</v>
      </c>
      <c r="G38" s="15">
        <v>2</v>
      </c>
      <c r="H38" s="15">
        <v>2</v>
      </c>
      <c r="I38" s="16">
        <f>D3_0203520[[#This Row],[JAM (T)]]+D3_0203520[[#This Row],[JAM (P)]]</f>
        <v>4</v>
      </c>
      <c r="K38" s="23"/>
    </row>
    <row r="39" spans="1:11" x14ac:dyDescent="0.3">
      <c r="A39" s="11">
        <f>ROW(A39)-ROW(D3_0203520[[#Headers],[NO.]])</f>
        <v>2</v>
      </c>
      <c r="B39" s="12" t="s">
        <v>68</v>
      </c>
      <c r="C39" s="12" t="s">
        <v>69</v>
      </c>
      <c r="D39" s="15">
        <v>1</v>
      </c>
      <c r="E39" s="15">
        <v>1</v>
      </c>
      <c r="F39" s="15">
        <f>D3_0203520[[#This Row],[SKS (T)]]+D3_0203520[[#This Row],[SKS (P)]]</f>
        <v>2</v>
      </c>
      <c r="G39" s="15">
        <v>2</v>
      </c>
      <c r="H39" s="15">
        <v>2</v>
      </c>
      <c r="I39" s="16">
        <f>D3_0203520[[#This Row],[JAM (T)]]+D3_0203520[[#This Row],[JAM (P)]]</f>
        <v>4</v>
      </c>
    </row>
    <row r="40" spans="1:11" x14ac:dyDescent="0.3">
      <c r="A40" s="11">
        <f>ROW(A40)-ROW(D3_0203520[[#Headers],[NO.]])</f>
        <v>3</v>
      </c>
      <c r="B40" s="12" t="s">
        <v>70</v>
      </c>
      <c r="C40" s="26" t="s">
        <v>71</v>
      </c>
      <c r="D40" s="15">
        <v>1</v>
      </c>
      <c r="E40" s="15">
        <v>1</v>
      </c>
      <c r="F40" s="15">
        <f>D3_0203520[[#This Row],[SKS (T)]]+D3_0203520[[#This Row],[SKS (P)]]</f>
        <v>2</v>
      </c>
      <c r="G40" s="15">
        <v>2</v>
      </c>
      <c r="H40" s="15">
        <v>2</v>
      </c>
      <c r="I40" s="16">
        <f>D3_0203520[[#This Row],[JAM (T)]]+D3_0203520[[#This Row],[JAM (P)]]</f>
        <v>4</v>
      </c>
    </row>
    <row r="41" spans="1:11" x14ac:dyDescent="0.3">
      <c r="A41" s="11">
        <f>ROW(A41)-ROW(D3_0203520[[#Headers],[NO.]])</f>
        <v>4</v>
      </c>
      <c r="B41" s="12" t="s">
        <v>72</v>
      </c>
      <c r="C41" s="12" t="s">
        <v>73</v>
      </c>
      <c r="D41" s="15">
        <v>1</v>
      </c>
      <c r="E41" s="15">
        <v>1</v>
      </c>
      <c r="F41" s="15">
        <f>D3_0203520[[#This Row],[SKS (T)]]+D3_0203520[[#This Row],[SKS (P)]]</f>
        <v>2</v>
      </c>
      <c r="G41" s="15">
        <v>2</v>
      </c>
      <c r="H41" s="15">
        <v>2</v>
      </c>
      <c r="I41" s="16">
        <f>D3_0203520[[#This Row],[JAM (T)]]+D3_0203520[[#This Row],[JAM (P)]]</f>
        <v>4</v>
      </c>
    </row>
    <row r="42" spans="1:11" x14ac:dyDescent="0.3">
      <c r="A42" s="11">
        <f>ROW(A42)-ROW(D3_0203520[[#Headers],[NO.]])</f>
        <v>5</v>
      </c>
      <c r="B42" s="12" t="s">
        <v>74</v>
      </c>
      <c r="C42" s="12" t="s">
        <v>75</v>
      </c>
      <c r="D42" s="15">
        <v>1</v>
      </c>
      <c r="E42" s="15">
        <v>1</v>
      </c>
      <c r="F42" s="15">
        <f>D3_0203520[[#This Row],[SKS (T)]]+D3_0203520[[#This Row],[SKS (P)]]</f>
        <v>2</v>
      </c>
      <c r="G42" s="15">
        <v>2</v>
      </c>
      <c r="H42" s="15">
        <v>2</v>
      </c>
      <c r="I42" s="16">
        <f>D3_0203520[[#This Row],[JAM (T)]]+D3_0203520[[#This Row],[JAM (P)]]</f>
        <v>4</v>
      </c>
    </row>
    <row r="43" spans="1:11" x14ac:dyDescent="0.3">
      <c r="A43" s="11">
        <f>ROW(A43)-ROW(D3_0203520[[#Headers],[NO.]])</f>
        <v>6</v>
      </c>
      <c r="B43" s="12" t="s">
        <v>76</v>
      </c>
      <c r="C43" s="26" t="s">
        <v>77</v>
      </c>
      <c r="D43" s="15">
        <v>1</v>
      </c>
      <c r="E43" s="15">
        <v>1</v>
      </c>
      <c r="F43" s="15">
        <f>D3_0203520[[#This Row],[SKS (T)]]+D3_0203520[[#This Row],[SKS (P)]]</f>
        <v>2</v>
      </c>
      <c r="G43" s="15">
        <v>2</v>
      </c>
      <c r="H43" s="15">
        <v>2</v>
      </c>
      <c r="I43" s="16">
        <f>D3_0203520[[#This Row],[JAM (T)]]+D3_0203520[[#This Row],[JAM (P)]]</f>
        <v>4</v>
      </c>
    </row>
    <row r="44" spans="1:11" x14ac:dyDescent="0.3">
      <c r="A44" s="11">
        <f>ROW(A44)-ROW(D3_0203520[[#Headers],[NO.]])</f>
        <v>7</v>
      </c>
      <c r="B44" s="12" t="s">
        <v>78</v>
      </c>
      <c r="C44" s="24" t="s">
        <v>79</v>
      </c>
      <c r="D44" s="15">
        <v>1</v>
      </c>
      <c r="E44" s="15">
        <v>1</v>
      </c>
      <c r="F44" s="15">
        <f>D3_0203520[[#This Row],[SKS (T)]]+D3_0203520[[#This Row],[SKS (P)]]</f>
        <v>2</v>
      </c>
      <c r="G44" s="15">
        <v>2</v>
      </c>
      <c r="H44" s="15">
        <v>2</v>
      </c>
      <c r="I44" s="16">
        <f>D3_0203520[[#This Row],[JAM (T)]]+D3_0203520[[#This Row],[JAM (P)]]</f>
        <v>4</v>
      </c>
    </row>
    <row r="45" spans="1:11" x14ac:dyDescent="0.3">
      <c r="A45" s="11">
        <f>ROW(A45)-ROW(D3_0203520[[#Headers],[NO.]])</f>
        <v>8</v>
      </c>
      <c r="B45" s="12" t="s">
        <v>80</v>
      </c>
      <c r="C45" s="12" t="s">
        <v>81</v>
      </c>
      <c r="D45" s="15">
        <v>1</v>
      </c>
      <c r="E45" s="15">
        <v>1</v>
      </c>
      <c r="F45" s="15">
        <f>D3_0203520[[#This Row],[SKS (T)]]+D3_0203520[[#This Row],[SKS (P)]]</f>
        <v>2</v>
      </c>
      <c r="G45" s="15">
        <v>2</v>
      </c>
      <c r="H45" s="15">
        <v>2</v>
      </c>
      <c r="I45" s="16">
        <f>D3_0203520[[#This Row],[JAM (T)]]+D3_0203520[[#This Row],[JAM (P)]]</f>
        <v>4</v>
      </c>
    </row>
    <row r="46" spans="1:11" x14ac:dyDescent="0.3">
      <c r="A46" s="11">
        <f>ROW(A46)-ROW(D3_0203520[[#Headers],[NO.]])</f>
        <v>9</v>
      </c>
      <c r="B46" s="12" t="s">
        <v>82</v>
      </c>
      <c r="C46" s="12" t="s">
        <v>83</v>
      </c>
      <c r="D46" s="15">
        <v>1</v>
      </c>
      <c r="E46" s="15">
        <v>1</v>
      </c>
      <c r="F46" s="15">
        <f>D3_0203520[[#This Row],[SKS (T)]]+D3_0203520[[#This Row],[SKS (P)]]</f>
        <v>2</v>
      </c>
      <c r="G46" s="15">
        <v>2</v>
      </c>
      <c r="H46" s="15">
        <v>2</v>
      </c>
      <c r="I46" s="16">
        <f>D3_0203520[[#This Row],[JAM (T)]]+D3_0203520[[#This Row],[JAM (P)]]</f>
        <v>4</v>
      </c>
    </row>
    <row r="47" spans="1:11" x14ac:dyDescent="0.3">
      <c r="A47" s="11">
        <f>ROW(A47)-ROW(D3_0203520[[#Headers],[NO.]])</f>
        <v>10</v>
      </c>
      <c r="B47" s="12" t="s">
        <v>84</v>
      </c>
      <c r="C47" s="18" t="s">
        <v>85</v>
      </c>
      <c r="D47" s="15"/>
      <c r="E47" s="15">
        <v>1</v>
      </c>
      <c r="F47" s="15">
        <f>D3_0203520[[#This Row],[SKS (T)]]+D3_0203520[[#This Row],[SKS (P)]]</f>
        <v>1</v>
      </c>
      <c r="G47" s="15">
        <v>0</v>
      </c>
      <c r="H47" s="15">
        <v>2</v>
      </c>
      <c r="I47" s="16">
        <f>D3_0203520[[#This Row],[JAM (T)]]+D3_0203520[[#This Row],[JAM (P)]]</f>
        <v>2</v>
      </c>
    </row>
    <row r="48" spans="1:11" x14ac:dyDescent="0.3">
      <c r="A48" s="11">
        <f>ROW(A48)-ROW(D3_0203520[[#Headers],[NO.]])</f>
        <v>11</v>
      </c>
      <c r="B48" s="12"/>
      <c r="C48" s="12"/>
      <c r="D48" s="15"/>
      <c r="E48" s="15"/>
      <c r="F48" s="15"/>
      <c r="G48" s="15"/>
      <c r="H48" s="15"/>
      <c r="I48" s="16"/>
    </row>
    <row r="49" spans="1:9" x14ac:dyDescent="0.3">
      <c r="A49" s="11">
        <f>ROW(A49)-ROW(D3_0203520[[#Headers],[NO.]])</f>
        <v>12</v>
      </c>
      <c r="B49" s="12"/>
      <c r="C49" s="12"/>
      <c r="D49" s="15"/>
      <c r="E49" s="15"/>
      <c r="F49" s="15"/>
      <c r="G49" s="15"/>
      <c r="H49" s="15"/>
      <c r="I49" s="16"/>
    </row>
    <row r="50" spans="1:9" x14ac:dyDescent="0.3">
      <c r="A50" s="17"/>
      <c r="B50" s="15"/>
      <c r="C50" s="19" t="s">
        <v>45</v>
      </c>
      <c r="D50" s="15">
        <f>SUBTOTAL(109,D3_0203520[SKS (T)])</f>
        <v>9</v>
      </c>
      <c r="E50" s="15">
        <f>SUBTOTAL(109,D3_0203520[SKS (P)])</f>
        <v>10</v>
      </c>
      <c r="F50" s="15">
        <f>SUBTOTAL(109,D3_0203520[TOT. SKS])</f>
        <v>19</v>
      </c>
      <c r="G50" s="15">
        <f>SUBTOTAL(109,D3_0203520[JAM (T)])</f>
        <v>18</v>
      </c>
      <c r="H50" s="15">
        <f>SUBTOTAL(109,D3_0203520[JAM (P)])</f>
        <v>20</v>
      </c>
      <c r="I50" s="16">
        <f>SUBTOTAL(109,D3_0203520[TOT. JAM])</f>
        <v>38</v>
      </c>
    </row>
    <row r="52" spans="1:9" x14ac:dyDescent="0.3">
      <c r="H52" s="4" t="s">
        <v>86</v>
      </c>
      <c r="I52" s="4"/>
    </row>
    <row r="53" spans="1:9" x14ac:dyDescent="0.3">
      <c r="A53" s="6" t="s">
        <v>5</v>
      </c>
      <c r="B53" s="7" t="s">
        <v>6</v>
      </c>
      <c r="C53" s="7" t="s">
        <v>7</v>
      </c>
      <c r="D53" s="7" t="s">
        <v>8</v>
      </c>
      <c r="E53" s="7" t="s">
        <v>9</v>
      </c>
      <c r="F53" s="7" t="s">
        <v>10</v>
      </c>
      <c r="G53" s="7" t="s">
        <v>11</v>
      </c>
      <c r="H53" s="7" t="s">
        <v>12</v>
      </c>
      <c r="I53" s="8" t="s">
        <v>13</v>
      </c>
    </row>
    <row r="54" spans="1:9" x14ac:dyDescent="0.3">
      <c r="A54" s="11">
        <f>ROW(A54)-ROW(D3_0204621[[#Headers],[NO.]])</f>
        <v>1</v>
      </c>
      <c r="B54" s="24" t="s">
        <v>87</v>
      </c>
      <c r="C54" s="13" t="s">
        <v>88</v>
      </c>
      <c r="D54" s="14"/>
      <c r="E54" s="15">
        <v>3</v>
      </c>
      <c r="F54" s="15">
        <v>20</v>
      </c>
      <c r="G54" s="15"/>
      <c r="H54" s="15">
        <v>38</v>
      </c>
      <c r="I54" s="16">
        <v>38</v>
      </c>
    </row>
    <row r="55" spans="1:9" x14ac:dyDescent="0.3">
      <c r="A55" s="11">
        <f>ROW(A55)-ROW(D3_0204621[[#Headers],[NO.]])</f>
        <v>2</v>
      </c>
      <c r="B55" s="24" t="s">
        <v>89</v>
      </c>
      <c r="C55" s="13" t="s">
        <v>90</v>
      </c>
      <c r="D55" s="14"/>
      <c r="E55" s="15">
        <v>2</v>
      </c>
      <c r="F55" s="15"/>
      <c r="G55" s="15"/>
      <c r="H55" s="15"/>
      <c r="I55" s="16"/>
    </row>
    <row r="56" spans="1:9" x14ac:dyDescent="0.3">
      <c r="A56" s="11">
        <f>ROW(A56)-ROW(D3_0204621[[#Headers],[NO.]])</f>
        <v>3</v>
      </c>
      <c r="B56" s="24" t="s">
        <v>91</v>
      </c>
      <c r="C56" s="12" t="s">
        <v>92</v>
      </c>
      <c r="D56" s="14"/>
      <c r="E56" s="15">
        <v>3</v>
      </c>
      <c r="F56" s="15"/>
      <c r="G56" s="15"/>
      <c r="H56" s="15"/>
      <c r="I56" s="16"/>
    </row>
    <row r="57" spans="1:9" x14ac:dyDescent="0.3">
      <c r="A57" s="11">
        <f>ROW(A57)-ROW(D3_0204621[[#Headers],[NO.]])</f>
        <v>4</v>
      </c>
      <c r="B57" s="24" t="s">
        <v>93</v>
      </c>
      <c r="C57" s="12" t="s">
        <v>94</v>
      </c>
      <c r="D57" s="14"/>
      <c r="E57" s="15">
        <v>4</v>
      </c>
      <c r="F57" s="15"/>
      <c r="G57" s="15"/>
      <c r="H57" s="15"/>
      <c r="I57" s="16"/>
    </row>
    <row r="58" spans="1:9" x14ac:dyDescent="0.3">
      <c r="A58" s="11">
        <f>ROW(A58)-ROW(D3_0204621[[#Headers],[NO.]])</f>
        <v>5</v>
      </c>
      <c r="B58" s="24" t="s">
        <v>95</v>
      </c>
      <c r="C58" s="12" t="s">
        <v>96</v>
      </c>
      <c r="D58" s="14"/>
      <c r="E58" s="15">
        <v>8</v>
      </c>
      <c r="F58" s="15"/>
      <c r="G58" s="15"/>
      <c r="H58" s="15"/>
      <c r="I58" s="16"/>
    </row>
    <row r="59" spans="1:9" x14ac:dyDescent="0.3">
      <c r="A59" s="11">
        <f>ROW(A59)-ROW(D3_0204621[[#Headers],[NO.]])</f>
        <v>6</v>
      </c>
      <c r="B59" s="24"/>
      <c r="C59" s="12"/>
      <c r="D59" s="15"/>
      <c r="E59" s="15"/>
      <c r="F59" s="15"/>
      <c r="G59" s="15"/>
      <c r="H59" s="15"/>
      <c r="I59" s="16"/>
    </row>
    <row r="60" spans="1:9" x14ac:dyDescent="0.3">
      <c r="A60" s="11">
        <f>ROW(A60)-ROW(D3_0204621[[#Headers],[NO.]])</f>
        <v>7</v>
      </c>
      <c r="B60" s="24"/>
      <c r="C60" s="12"/>
      <c r="D60" s="15"/>
      <c r="E60" s="15"/>
      <c r="F60" s="15"/>
      <c r="G60" s="15"/>
      <c r="H60" s="15"/>
      <c r="I60" s="16"/>
    </row>
    <row r="61" spans="1:9" x14ac:dyDescent="0.3">
      <c r="A61" s="11">
        <f>ROW(A61)-ROW(D3_0204621[[#Headers],[NO.]])</f>
        <v>8</v>
      </c>
      <c r="B61" s="24"/>
      <c r="C61" s="18"/>
      <c r="D61" s="15"/>
      <c r="E61" s="15"/>
      <c r="F61" s="15"/>
      <c r="G61" s="15"/>
      <c r="H61" s="15"/>
      <c r="I61" s="16"/>
    </row>
    <row r="62" spans="1:9" x14ac:dyDescent="0.3">
      <c r="A62" s="11">
        <f>ROW(A62)-ROW(D3_0204621[[#Headers],[NO.]])</f>
        <v>9</v>
      </c>
      <c r="B62" s="12"/>
      <c r="C62" s="12"/>
      <c r="D62" s="15"/>
      <c r="E62" s="15"/>
      <c r="F62" s="15"/>
      <c r="G62" s="15"/>
      <c r="H62" s="15"/>
      <c r="I62" s="16"/>
    </row>
    <row r="63" spans="1:9" x14ac:dyDescent="0.3">
      <c r="A63" s="11">
        <f>ROW(A63)-ROW(D3_0204621[[#Headers],[NO.]])</f>
        <v>10</v>
      </c>
      <c r="B63" s="12"/>
      <c r="C63" s="12"/>
      <c r="D63" s="15"/>
      <c r="E63" s="15"/>
      <c r="F63" s="15"/>
      <c r="G63" s="15"/>
      <c r="H63" s="15"/>
      <c r="I63" s="16"/>
    </row>
    <row r="64" spans="1:9" x14ac:dyDescent="0.3">
      <c r="A64" s="11">
        <f>ROW(A64)-ROW(D3_0204621[[#Headers],[NO.]])</f>
        <v>11</v>
      </c>
      <c r="B64" s="12"/>
      <c r="C64" s="12"/>
      <c r="D64" s="15"/>
      <c r="E64" s="15"/>
      <c r="F64" s="15"/>
      <c r="G64" s="15"/>
      <c r="H64" s="15"/>
      <c r="I64" s="16"/>
    </row>
    <row r="65" spans="1:9" x14ac:dyDescent="0.3">
      <c r="A65" s="11">
        <f>ROW(A65)-ROW(D3_0204621[[#Headers],[NO.]])</f>
        <v>12</v>
      </c>
      <c r="B65" s="12"/>
      <c r="C65" s="12"/>
      <c r="D65" s="15"/>
      <c r="E65" s="15"/>
      <c r="F65" s="15"/>
      <c r="G65" s="15"/>
      <c r="H65" s="15"/>
      <c r="I65" s="16"/>
    </row>
    <row r="66" spans="1:9" x14ac:dyDescent="0.3">
      <c r="A66" s="17"/>
      <c r="B66" s="15"/>
      <c r="C66" s="19" t="s">
        <v>45</v>
      </c>
      <c r="D66" s="15">
        <f>SUBTOTAL(109,D3_0204621[SKS (T)])</f>
        <v>0</v>
      </c>
      <c r="E66" s="15">
        <f>SUBTOTAL(109,D3_0204621[SKS (P)])</f>
        <v>20</v>
      </c>
      <c r="F66" s="15">
        <f>SUBTOTAL(109,D3_0204621[TOT. SKS])</f>
        <v>20</v>
      </c>
      <c r="G66" s="15">
        <f>SUBTOTAL(109,D3_0204621[JAM (T)])</f>
        <v>0</v>
      </c>
      <c r="H66" s="15">
        <f>SUBTOTAL(109,D3_0204621[JAM (P)])</f>
        <v>38</v>
      </c>
      <c r="I66" s="16">
        <f>SUBTOTAL(109,D3_0204621[TOT. JAM])</f>
        <v>38</v>
      </c>
    </row>
    <row r="68" spans="1:9" x14ac:dyDescent="0.3">
      <c r="H68" s="4" t="s">
        <v>97</v>
      </c>
      <c r="I68" s="4"/>
    </row>
    <row r="69" spans="1:9" x14ac:dyDescent="0.3">
      <c r="A69" s="6" t="s">
        <v>5</v>
      </c>
      <c r="B69" s="7" t="s">
        <v>6</v>
      </c>
      <c r="C69" s="7" t="s">
        <v>7</v>
      </c>
      <c r="D69" s="7" t="s">
        <v>8</v>
      </c>
      <c r="E69" s="7" t="s">
        <v>9</v>
      </c>
      <c r="F69" s="7" t="s">
        <v>10</v>
      </c>
      <c r="G69" s="7" t="s">
        <v>11</v>
      </c>
      <c r="H69" s="7" t="s">
        <v>12</v>
      </c>
      <c r="I69" s="8" t="s">
        <v>13</v>
      </c>
    </row>
    <row r="70" spans="1:9" x14ac:dyDescent="0.3">
      <c r="A70" s="11">
        <f>ROW(A70)-ROW(D3_0205722[[#Headers],[NO.]])</f>
        <v>1</v>
      </c>
      <c r="B70" s="24" t="s">
        <v>98</v>
      </c>
      <c r="C70" s="12" t="s">
        <v>99</v>
      </c>
      <c r="D70" s="15"/>
      <c r="E70" s="15">
        <v>2</v>
      </c>
      <c r="F70" s="15"/>
      <c r="G70" s="15"/>
      <c r="H70" s="15"/>
      <c r="I70" s="16"/>
    </row>
    <row r="71" spans="1:9" x14ac:dyDescent="0.3">
      <c r="A71" s="11">
        <f>ROW(A71)-ROW(D3_0205722[[#Headers],[NO.]])</f>
        <v>2</v>
      </c>
      <c r="B71" s="24" t="s">
        <v>100</v>
      </c>
      <c r="C71" s="18" t="s">
        <v>101</v>
      </c>
      <c r="D71" s="15"/>
      <c r="E71" s="15">
        <v>2</v>
      </c>
      <c r="F71" s="15">
        <v>20</v>
      </c>
      <c r="G71" s="15"/>
      <c r="H71" s="15">
        <v>38</v>
      </c>
      <c r="I71" s="16">
        <f>D3_0205722[[#This Row],[JAM (T)]]+D3_0205722[[#This Row],[JAM (P)]]</f>
        <v>38</v>
      </c>
    </row>
    <row r="72" spans="1:9" x14ac:dyDescent="0.3">
      <c r="A72" s="11">
        <f>ROW(A72)-ROW(D3_0205722[[#Headers],[NO.]])</f>
        <v>3</v>
      </c>
      <c r="B72" s="24" t="s">
        <v>102</v>
      </c>
      <c r="C72" s="27" t="s">
        <v>103</v>
      </c>
      <c r="D72" s="15"/>
      <c r="E72" s="15">
        <v>2</v>
      </c>
      <c r="F72" s="15"/>
      <c r="G72" s="15"/>
      <c r="H72" s="15"/>
      <c r="I72" s="16"/>
    </row>
    <row r="73" spans="1:9" x14ac:dyDescent="0.3">
      <c r="A73" s="11">
        <f>ROW(A73)-ROW(D3_0205722[[#Headers],[NO.]])</f>
        <v>4</v>
      </c>
      <c r="B73" s="24" t="s">
        <v>104</v>
      </c>
      <c r="C73" s="18" t="s">
        <v>105</v>
      </c>
      <c r="D73" s="15"/>
      <c r="E73" s="15">
        <v>2</v>
      </c>
      <c r="F73" s="15"/>
      <c r="G73" s="15"/>
      <c r="H73" s="15"/>
      <c r="I73" s="16"/>
    </row>
    <row r="74" spans="1:9" x14ac:dyDescent="0.3">
      <c r="A74" s="11">
        <f>ROW(A74)-ROW(D3_0205722[[#Headers],[NO.]])</f>
        <v>5</v>
      </c>
      <c r="B74" s="24" t="s">
        <v>106</v>
      </c>
      <c r="C74" s="12" t="s">
        <v>107</v>
      </c>
      <c r="D74" s="15"/>
      <c r="E74" s="15">
        <v>2</v>
      </c>
      <c r="F74" s="15"/>
      <c r="G74" s="15"/>
      <c r="H74" s="15"/>
      <c r="I74" s="16"/>
    </row>
    <row r="75" spans="1:9" x14ac:dyDescent="0.3">
      <c r="A75" s="11">
        <f>ROW(A75)-ROW(D3_0205722[[#Headers],[NO.]])</f>
        <v>6</v>
      </c>
      <c r="B75" s="24" t="s">
        <v>108</v>
      </c>
      <c r="C75" s="12" t="s">
        <v>109</v>
      </c>
      <c r="D75" s="15"/>
      <c r="E75" s="15">
        <v>2</v>
      </c>
      <c r="F75" s="15"/>
      <c r="G75" s="15"/>
      <c r="H75" s="15"/>
      <c r="I75" s="16"/>
    </row>
    <row r="76" spans="1:9" x14ac:dyDescent="0.3">
      <c r="A76" s="11">
        <f>ROW(A76)-ROW(D3_0205722[[#Headers],[NO.]])</f>
        <v>7</v>
      </c>
      <c r="B76" s="24" t="s">
        <v>110</v>
      </c>
      <c r="C76" s="12" t="s">
        <v>111</v>
      </c>
      <c r="D76" s="15"/>
      <c r="E76" s="15">
        <v>3</v>
      </c>
      <c r="F76" s="15"/>
      <c r="G76" s="15"/>
      <c r="H76" s="15"/>
      <c r="I76" s="16"/>
    </row>
    <row r="77" spans="1:9" x14ac:dyDescent="0.3">
      <c r="A77" s="11">
        <f>ROW(A77)-ROW(D3_0205722[[#Headers],[NO.]])</f>
        <v>8</v>
      </c>
      <c r="B77" s="24" t="s">
        <v>112</v>
      </c>
      <c r="C77" s="12" t="s">
        <v>113</v>
      </c>
      <c r="D77" s="15"/>
      <c r="E77" s="15">
        <v>2</v>
      </c>
      <c r="F77" s="15"/>
      <c r="G77" s="15"/>
      <c r="H77" s="15"/>
      <c r="I77" s="16"/>
    </row>
    <row r="78" spans="1:9" x14ac:dyDescent="0.3">
      <c r="A78" s="11">
        <f>ROW(A78)-ROW(D3_0205722[[#Headers],[NO.]])</f>
        <v>9</v>
      </c>
      <c r="B78" s="12" t="s">
        <v>114</v>
      </c>
      <c r="C78" s="12" t="s">
        <v>115</v>
      </c>
      <c r="D78" s="15"/>
      <c r="E78" s="15">
        <v>2</v>
      </c>
      <c r="F78" s="15"/>
      <c r="G78" s="15"/>
      <c r="H78" s="15"/>
      <c r="I78" s="16"/>
    </row>
    <row r="79" spans="1:9" x14ac:dyDescent="0.3">
      <c r="A79" s="11">
        <f>ROW(A79)-ROW(D3_0205722[[#Headers],[NO.]])</f>
        <v>10</v>
      </c>
      <c r="B79" s="12" t="s">
        <v>116</v>
      </c>
      <c r="C79" s="12" t="s">
        <v>117</v>
      </c>
      <c r="D79" s="15"/>
      <c r="E79" s="15">
        <v>2</v>
      </c>
      <c r="F79" s="15"/>
      <c r="G79" s="15"/>
      <c r="H79" s="15"/>
      <c r="I79" s="16"/>
    </row>
    <row r="80" spans="1:9" x14ac:dyDescent="0.3">
      <c r="A80" s="11">
        <f>ROW(A80)-ROW(D3_0205722[[#Headers],[NO.]])</f>
        <v>11</v>
      </c>
      <c r="B80" s="12"/>
      <c r="C80" s="12"/>
      <c r="D80" s="15"/>
      <c r="E80" s="15"/>
      <c r="F80" s="15"/>
      <c r="G80" s="15"/>
      <c r="H80" s="15"/>
      <c r="I80" s="16"/>
    </row>
    <row r="81" spans="1:9" x14ac:dyDescent="0.3">
      <c r="A81" s="11">
        <f>ROW(A81)-ROW(D3_0205722[[#Headers],[NO.]])</f>
        <v>12</v>
      </c>
      <c r="B81" s="12"/>
      <c r="C81" s="12"/>
      <c r="D81" s="15"/>
      <c r="E81" s="15"/>
      <c r="F81" s="15"/>
      <c r="G81" s="15"/>
      <c r="H81" s="15"/>
      <c r="I81" s="16"/>
    </row>
    <row r="82" spans="1:9" x14ac:dyDescent="0.3">
      <c r="A82" s="17"/>
      <c r="B82" s="15"/>
      <c r="C82" s="19" t="s">
        <v>45</v>
      </c>
      <c r="D82" s="15">
        <f>SUBTOTAL(109,D3_0205722[SKS (T)])</f>
        <v>0</v>
      </c>
      <c r="E82" s="15">
        <f>SUBTOTAL(109,D3_0205722[SKS (P)])</f>
        <v>21</v>
      </c>
      <c r="F82" s="15">
        <f>SUBTOTAL(109,D3_0205722[TOT. SKS])</f>
        <v>20</v>
      </c>
      <c r="G82" s="15">
        <f>SUBTOTAL(109,D3_0205722[JAM (T)])</f>
        <v>0</v>
      </c>
      <c r="H82" s="15">
        <f>SUBTOTAL(109,D3_0205722[JAM (P)])</f>
        <v>38</v>
      </c>
      <c r="I82" s="16">
        <f>SUBTOTAL(109,D3_0205722[TOT. JAM])</f>
        <v>38</v>
      </c>
    </row>
    <row r="84" spans="1:9" x14ac:dyDescent="0.3">
      <c r="H84" s="4" t="s">
        <v>118</v>
      </c>
      <c r="I84" s="4"/>
    </row>
    <row r="85" spans="1:9" x14ac:dyDescent="0.3">
      <c r="A85" s="6" t="s">
        <v>5</v>
      </c>
      <c r="B85" s="7" t="s">
        <v>6</v>
      </c>
      <c r="C85" s="7" t="s">
        <v>7</v>
      </c>
      <c r="D85" s="7" t="s">
        <v>8</v>
      </c>
      <c r="E85" s="7" t="s">
        <v>9</v>
      </c>
      <c r="F85" s="7" t="s">
        <v>10</v>
      </c>
      <c r="G85" s="7" t="s">
        <v>11</v>
      </c>
      <c r="H85" s="7" t="s">
        <v>12</v>
      </c>
      <c r="I85" s="8" t="s">
        <v>13</v>
      </c>
    </row>
    <row r="86" spans="1:9" x14ac:dyDescent="0.3">
      <c r="A86" s="11">
        <f>ROW(A86)-ROW(D3_0206823[[#Headers],[NO.]])</f>
        <v>1</v>
      </c>
      <c r="B86" s="24" t="s">
        <v>119</v>
      </c>
      <c r="C86" s="12" t="s">
        <v>120</v>
      </c>
      <c r="D86" s="15">
        <v>1</v>
      </c>
      <c r="E86" s="15"/>
      <c r="F86" s="15">
        <v>1</v>
      </c>
      <c r="G86" s="15">
        <v>2</v>
      </c>
      <c r="H86" s="15"/>
      <c r="I86" s="16">
        <v>2</v>
      </c>
    </row>
    <row r="87" spans="1:9" x14ac:dyDescent="0.3">
      <c r="A87" s="11">
        <f>ROW(A87)-ROW(D3_0206823[[#Headers],[NO.]])</f>
        <v>2</v>
      </c>
      <c r="B87" s="24" t="s">
        <v>121</v>
      </c>
      <c r="C87" s="12" t="s">
        <v>122</v>
      </c>
      <c r="D87" s="15">
        <v>1</v>
      </c>
      <c r="E87" s="15">
        <v>1</v>
      </c>
      <c r="F87" s="15">
        <v>2</v>
      </c>
      <c r="G87" s="15">
        <v>2</v>
      </c>
      <c r="H87" s="15">
        <v>2</v>
      </c>
      <c r="I87" s="16">
        <v>4</v>
      </c>
    </row>
    <row r="88" spans="1:9" x14ac:dyDescent="0.3">
      <c r="A88" s="11">
        <f>ROW(A88)-ROW(D3_0206823[[#Headers],[NO.]])</f>
        <v>3</v>
      </c>
      <c r="B88" s="24" t="s">
        <v>123</v>
      </c>
      <c r="C88" s="12" t="s">
        <v>124</v>
      </c>
      <c r="D88" s="15">
        <v>1</v>
      </c>
      <c r="E88" s="15">
        <v>1</v>
      </c>
      <c r="F88" s="15">
        <v>2</v>
      </c>
      <c r="G88" s="15">
        <v>2</v>
      </c>
      <c r="H88" s="15">
        <v>2</v>
      </c>
      <c r="I88" s="16">
        <v>4</v>
      </c>
    </row>
    <row r="89" spans="1:9" x14ac:dyDescent="0.3">
      <c r="A89" s="11">
        <f>ROW(A89)-ROW(D3_0206823[[#Headers],[NO.]])</f>
        <v>4</v>
      </c>
      <c r="B89" s="24" t="s">
        <v>125</v>
      </c>
      <c r="C89" s="12" t="s">
        <v>126</v>
      </c>
      <c r="D89" s="15">
        <v>1</v>
      </c>
      <c r="E89" s="15">
        <v>1</v>
      </c>
      <c r="F89" s="15">
        <v>2</v>
      </c>
      <c r="G89" s="15">
        <v>2</v>
      </c>
      <c r="H89" s="15">
        <v>2</v>
      </c>
      <c r="I89" s="16">
        <v>4</v>
      </c>
    </row>
    <row r="90" spans="1:9" x14ac:dyDescent="0.3">
      <c r="A90" s="11">
        <f>ROW(A90)-ROW(D3_0206823[[#Headers],[NO.]])</f>
        <v>5</v>
      </c>
      <c r="B90" s="24" t="s">
        <v>127</v>
      </c>
      <c r="C90" s="23" t="s">
        <v>128</v>
      </c>
      <c r="D90" s="15">
        <v>0</v>
      </c>
      <c r="E90" s="15">
        <v>6</v>
      </c>
      <c r="F90" s="15">
        <v>6</v>
      </c>
      <c r="G90" s="15">
        <v>0</v>
      </c>
      <c r="H90" s="15">
        <v>24</v>
      </c>
      <c r="I90" s="16">
        <v>24</v>
      </c>
    </row>
    <row r="91" spans="1:9" x14ac:dyDescent="0.3">
      <c r="A91" s="11">
        <f>ROW(A91)-ROW(D3_0206823[[#Headers],[NO.]])</f>
        <v>6</v>
      </c>
      <c r="B91" s="12"/>
      <c r="C91" s="12"/>
      <c r="D91" s="15"/>
      <c r="E91" s="15"/>
      <c r="F91" s="15"/>
      <c r="G91" s="15"/>
      <c r="H91" s="15"/>
      <c r="I91" s="16"/>
    </row>
    <row r="92" spans="1:9" x14ac:dyDescent="0.3">
      <c r="A92" s="11">
        <f>ROW(A92)-ROW(D3_0206823[[#Headers],[NO.]])</f>
        <v>7</v>
      </c>
      <c r="B92" s="12"/>
      <c r="C92" s="12"/>
      <c r="D92" s="15"/>
      <c r="E92" s="15"/>
      <c r="F92" s="15"/>
      <c r="G92" s="15"/>
      <c r="H92" s="15"/>
      <c r="I92" s="16"/>
    </row>
    <row r="93" spans="1:9" x14ac:dyDescent="0.3">
      <c r="A93" s="11">
        <f>ROW(A93)-ROW(D3_0206823[[#Headers],[NO.]])</f>
        <v>8</v>
      </c>
      <c r="B93" s="12"/>
      <c r="C93" s="12"/>
      <c r="D93" s="15"/>
      <c r="E93" s="15"/>
      <c r="F93" s="15"/>
      <c r="G93" s="15"/>
      <c r="H93" s="15"/>
      <c r="I93" s="16"/>
    </row>
    <row r="94" spans="1:9" x14ac:dyDescent="0.3">
      <c r="A94" s="11">
        <f>ROW(A94)-ROW(D3_0206823[[#Headers],[NO.]])</f>
        <v>9</v>
      </c>
      <c r="B94" s="12"/>
      <c r="C94" s="12"/>
      <c r="D94" s="15"/>
      <c r="E94" s="15"/>
      <c r="F94" s="15"/>
      <c r="G94" s="15"/>
      <c r="H94" s="15"/>
      <c r="I94" s="16"/>
    </row>
    <row r="95" spans="1:9" x14ac:dyDescent="0.3">
      <c r="A95" s="11">
        <f>ROW(A95)-ROW(D3_0206823[[#Headers],[NO.]])</f>
        <v>10</v>
      </c>
      <c r="B95" s="12"/>
      <c r="C95" s="12"/>
      <c r="D95" s="15"/>
      <c r="E95" s="15"/>
      <c r="F95" s="15"/>
      <c r="G95" s="15"/>
      <c r="H95" s="15"/>
      <c r="I95" s="16"/>
    </row>
    <row r="96" spans="1:9" x14ac:dyDescent="0.3">
      <c r="A96" s="11">
        <f>ROW(A96)-ROW(D3_0206823[[#Headers],[NO.]])</f>
        <v>11</v>
      </c>
      <c r="B96" s="12"/>
      <c r="C96" s="12"/>
      <c r="D96" s="15"/>
      <c r="E96" s="15"/>
      <c r="F96" s="15"/>
      <c r="G96" s="15"/>
      <c r="H96" s="15"/>
      <c r="I96" s="16"/>
    </row>
    <row r="97" spans="1:9" x14ac:dyDescent="0.3">
      <c r="A97" s="11">
        <f>ROW(A97)-ROW(D3_0206823[[#Headers],[NO.]])</f>
        <v>12</v>
      </c>
      <c r="B97" s="12"/>
      <c r="C97" s="12"/>
      <c r="D97" s="15"/>
      <c r="E97" s="15"/>
      <c r="F97" s="15"/>
      <c r="G97" s="15"/>
      <c r="H97" s="15"/>
      <c r="I97" s="16"/>
    </row>
    <row r="98" spans="1:9" x14ac:dyDescent="0.3">
      <c r="A98" s="11">
        <f>ROW(A98)-ROW(D3_0206823[[#Headers],[NO.]])</f>
        <v>13</v>
      </c>
      <c r="B98" s="12"/>
      <c r="C98" s="12"/>
      <c r="D98" s="15"/>
      <c r="E98" s="15"/>
      <c r="F98" s="15"/>
      <c r="G98" s="15"/>
      <c r="H98" s="15"/>
      <c r="I98" s="16"/>
    </row>
    <row r="99" spans="1:9" x14ac:dyDescent="0.3">
      <c r="A99" s="11">
        <f>ROW(A99)-ROW(D3_0206823[[#Headers],[NO.]])</f>
        <v>14</v>
      </c>
      <c r="B99" s="12"/>
      <c r="C99" s="12"/>
      <c r="D99" s="15"/>
      <c r="E99" s="15"/>
      <c r="F99" s="15"/>
      <c r="G99" s="15"/>
      <c r="H99" s="15"/>
      <c r="I99" s="16"/>
    </row>
    <row r="100" spans="1:9" x14ac:dyDescent="0.3">
      <c r="A100" s="11">
        <f>ROW(A100)-ROW(D3_0206823[[#Headers],[NO.]])</f>
        <v>15</v>
      </c>
      <c r="B100" s="12"/>
      <c r="C100" s="12"/>
      <c r="D100" s="15"/>
      <c r="E100" s="15"/>
      <c r="F100" s="15"/>
      <c r="G100" s="15"/>
      <c r="H100" s="15"/>
      <c r="I100" s="16"/>
    </row>
    <row r="101" spans="1:9" x14ac:dyDescent="0.3">
      <c r="A101" s="17"/>
      <c r="B101" s="15"/>
      <c r="C101" s="19" t="s">
        <v>45</v>
      </c>
      <c r="D101" s="15">
        <f>SUBTOTAL(109,D3_0206823[SKS (T)])</f>
        <v>4</v>
      </c>
      <c r="E101" s="15">
        <f>SUBTOTAL(109,D3_0206823[SKS (P)])</f>
        <v>9</v>
      </c>
      <c r="F101" s="15">
        <f>SUBTOTAL(109,D3_0206823[TOT. SKS])</f>
        <v>13</v>
      </c>
      <c r="G101" s="15">
        <f>SUBTOTAL(109,D3_0206823[JAM (T)])</f>
        <v>8</v>
      </c>
      <c r="H101" s="15">
        <f>SUBTOTAL(109,D3_0206823[JAM (P)])</f>
        <v>30</v>
      </c>
      <c r="I101" s="16">
        <f>SUBTOTAL(109,D3_0206823[TOT. JAM])</f>
        <v>38</v>
      </c>
    </row>
    <row r="102" spans="1:9" x14ac:dyDescent="0.3">
      <c r="A102" s="2" t="s">
        <v>129</v>
      </c>
      <c r="D102" s="2">
        <f>D3_0201218[[#Totals],[SKS (T)]]+D3_0202419[[#Totals],[SKS (T)]]+D3_0203520[[#Totals],[SKS (T)]]+D3_0206823[[#Totals],[SKS (T)]]</f>
        <v>38</v>
      </c>
      <c r="E102" s="2">
        <f>D3_0201218[[#Totals],[SKS (P)]]+D3_0202419[[#Totals],[SKS (P)]]+D3_0203520[[#Totals],[SKS (P)]]+D3_0204621[[#Totals],[SKS (P)]]+D3_0205722[[#Totals],[SKS (P)]]+D3_0206823[[#Totals],[SKS (P)]]</f>
        <v>77</v>
      </c>
    </row>
    <row r="103" spans="1:9" x14ac:dyDescent="0.3">
      <c r="A103" s="28">
        <v>1</v>
      </c>
      <c r="B103" s="2" t="s">
        <v>130</v>
      </c>
      <c r="D103" s="2">
        <f>D102</f>
        <v>38</v>
      </c>
    </row>
    <row r="104" spans="1:9" x14ac:dyDescent="0.3">
      <c r="A104" s="28">
        <v>2</v>
      </c>
      <c r="B104" s="2" t="s">
        <v>131</v>
      </c>
      <c r="D104" s="29">
        <f>E102</f>
        <v>77</v>
      </c>
    </row>
    <row r="105" spans="1:9" x14ac:dyDescent="0.3">
      <c r="A105" s="28">
        <v>3</v>
      </c>
      <c r="B105" s="2" t="s">
        <v>132</v>
      </c>
      <c r="D105" s="29"/>
    </row>
    <row r="106" spans="1:9" x14ac:dyDescent="0.3">
      <c r="A106" s="28">
        <v>4</v>
      </c>
      <c r="B106" s="2" t="s">
        <v>133</v>
      </c>
    </row>
    <row r="107" spans="1:9" x14ac:dyDescent="0.3">
      <c r="D107" s="2" t="s">
        <v>134</v>
      </c>
    </row>
    <row r="108" spans="1:9" x14ac:dyDescent="0.3">
      <c r="D108" s="2" t="s">
        <v>135</v>
      </c>
    </row>
    <row r="109" spans="1:9" x14ac:dyDescent="0.3">
      <c r="D109" s="2" t="s">
        <v>136</v>
      </c>
    </row>
    <row r="113" spans="4:4" x14ac:dyDescent="0.3">
      <c r="D113" s="2" t="s">
        <v>137</v>
      </c>
    </row>
    <row r="114" spans="4:4" x14ac:dyDescent="0.3">
      <c r="D114" s="2" t="s">
        <v>138</v>
      </c>
    </row>
  </sheetData>
  <mergeCells count="9">
    <mergeCell ref="H52:I52"/>
    <mergeCell ref="H68:I68"/>
    <mergeCell ref="H84:I84"/>
    <mergeCell ref="A1:I1"/>
    <mergeCell ref="A2:I2"/>
    <mergeCell ref="A3:I3"/>
    <mergeCell ref="H4:I4"/>
    <mergeCell ref="H20:I20"/>
    <mergeCell ref="H36:I36"/>
  </mergeCells>
  <pageMargins left="0.25" right="0" top="0.75" bottom="0.25" header="0.3" footer="0.3"/>
  <pageSetup paperSize="256" scale="80" orientation="landscape" horizontalDpi="4294967293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D3-TPI (4)</vt:lpstr>
      <vt:lpstr>'D3-TPI (4)'!Print_Area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2024-04-24T09:01:58Z</dcterms:created>
  <dcterms:modified xsi:type="dcterms:W3CDTF">2024-04-24T09:03:36Z</dcterms:modified>
</cp:coreProperties>
</file>